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2021 - 2027\Guides 21-27\"/>
    </mc:Choice>
  </mc:AlternateContent>
  <xr:revisionPtr revIDLastSave="0" documentId="13_ncr:1_{69BD16DD-56A9-4DCE-9CCD-6D37DAF98A3A}" xr6:coauthVersionLast="47" xr6:coauthVersionMax="47" xr10:uidLastSave="{00000000-0000-0000-0000-000000000000}"/>
  <bookViews>
    <workbookView xWindow="28680" yWindow="-120" windowWidth="29040" windowHeight="15720" tabRatio="714" xr2:uid="{2DA6086F-3895-4239-BE8E-528381A83635}"/>
  </bookViews>
  <sheets>
    <sheet name="Déclaration finale" sheetId="1" r:id="rId1"/>
    <sheet name="Clés d'affectation" sheetId="7" r:id="rId2"/>
    <sheet name="Sources de financement" sheetId="4" r:id="rId3"/>
    <sheet name="OCS 40%" sheetId="8" state="hidden" r:id="rId4"/>
    <sheet name="OCS 15%" sheetId="9" state="hidden" r:id="rId5"/>
    <sheet name="Coûts réels" sheetId="2" r:id="rId6"/>
    <sheet name="Coûts unitaires" sheetId="10" state="hidden" r:id="rId7"/>
    <sheet name="Menus déroulants" sheetId="3" state="hidden" r:id="rId8"/>
  </sheets>
  <definedNames>
    <definedName name="_CléUtilisée">'Menus déroulants'!$B$14:$B$16</definedName>
    <definedName name="_CoûtsRéels">'Menus déroulants'!$A$3:$A$11</definedName>
    <definedName name="_xlnm._FilterDatabase" localSheetId="1" hidden="1">'Clés d''affectation'!$A$2:$F$200</definedName>
    <definedName name="_xlnm._FilterDatabase" localSheetId="5" hidden="1">'Coûts réels'!$B$1:$T$301</definedName>
    <definedName name="_xlnm._FilterDatabase" localSheetId="6" hidden="1">'Coûts unitaires'!$A$1:$H$101</definedName>
    <definedName name="_xlnm._FilterDatabase" localSheetId="4" hidden="1">'OCS 15%'!$A$1:$T$500</definedName>
    <definedName name="_xlnm._FilterDatabase" localSheetId="3" hidden="1">'OCS 40%'!$A$1:$R$1</definedName>
    <definedName name="_xlnm._FilterDatabase" localSheetId="2" hidden="1">'Sources de financement'!$A$2:$P$50</definedName>
    <definedName name="_Financement">'Menus déroulants'!$C$13:$C$19</definedName>
    <definedName name="_Modalités">'Menus déroulants'!$A$14:$A$17</definedName>
    <definedName name="_OCS15">'Menus déroulants'!$C$3:$C$7</definedName>
    <definedName name="_OCS40">'Menus déroulants'!$B$3:$B$6</definedName>
    <definedName name="_xlnm.Print_Titles" localSheetId="1">'Clés d''affectation'!$2:$2</definedName>
    <definedName name="_xlnm.Print_Titles" localSheetId="5">'Coûts réels'!$B:$B,'Coûts réels'!$1:$1</definedName>
    <definedName name="_xlnm.Print_Titles" localSheetId="6">'Coûts unitaires'!$1:$1</definedName>
    <definedName name="_xlnm.Print_Titles" localSheetId="4">'OCS 15%'!$B:$B,'OCS 15%'!$1:$1</definedName>
    <definedName name="_xlnm.Print_Titles" localSheetId="3">'OCS 40%'!$B:$B,'OCS 40%'!$1:$1</definedName>
    <definedName name="_xlnm.Print_Titles" localSheetId="2">'Sources de financement'!$B:$B,'Sources de financement'!$2:$2</definedName>
    <definedName name="PPB">'Menus déroulants'!$C$13:$C$19</definedName>
    <definedName name="_xlnm.Print_Area" localSheetId="1">'Clés d''affectation'!$B$2:$E$200</definedName>
    <definedName name="_xlnm.Print_Area" localSheetId="5">'Coûts réels'!$B$1:$S$50</definedName>
    <definedName name="_xlnm.Print_Area" localSheetId="6">'Coûts unitaires'!$B$1:$G$101</definedName>
    <definedName name="_xlnm.Print_Area" localSheetId="0">'Déclaration finale'!$A$2:$E$63</definedName>
    <definedName name="_xlnm.Print_Area" localSheetId="4">'OCS 15%'!$B$1:$S$42</definedName>
    <definedName name="_xlnm.Print_Area" localSheetId="3">'OCS 40%'!$B$1:$Q$31</definedName>
    <definedName name="_xlnm.Print_Area" localSheetId="2">'Sources de financement'!$B$2:$N$34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0" l="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3" i="2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6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8" i="9"/>
  <c r="P499" i="9"/>
  <c r="P500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8" i="9"/>
  <c r="O499" i="9"/>
  <c r="O500" i="9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51" i="8"/>
  <c r="N252" i="8"/>
  <c r="N253" i="8"/>
  <c r="N254" i="8"/>
  <c r="N255" i="8"/>
  <c r="N256" i="8"/>
  <c r="N257" i="8"/>
  <c r="N258" i="8"/>
  <c r="N259" i="8"/>
  <c r="N260" i="8"/>
  <c r="N261" i="8"/>
  <c r="N262" i="8"/>
  <c r="N263" i="8"/>
  <c r="N264" i="8"/>
  <c r="N265" i="8"/>
  <c r="N266" i="8"/>
  <c r="N267" i="8"/>
  <c r="N268" i="8"/>
  <c r="N269" i="8"/>
  <c r="N270" i="8"/>
  <c r="N271" i="8"/>
  <c r="N272" i="8"/>
  <c r="N273" i="8"/>
  <c r="N274" i="8"/>
  <c r="N275" i="8"/>
  <c r="N276" i="8"/>
  <c r="N277" i="8"/>
  <c r="N278" i="8"/>
  <c r="N279" i="8"/>
  <c r="N280" i="8"/>
  <c r="N281" i="8"/>
  <c r="N282" i="8"/>
  <c r="N283" i="8"/>
  <c r="N284" i="8"/>
  <c r="N285" i="8"/>
  <c r="N286" i="8"/>
  <c r="N287" i="8"/>
  <c r="N288" i="8"/>
  <c r="N289" i="8"/>
  <c r="N290" i="8"/>
  <c r="N291" i="8"/>
  <c r="N292" i="8"/>
  <c r="N293" i="8"/>
  <c r="N294" i="8"/>
  <c r="N295" i="8"/>
  <c r="N296" i="8"/>
  <c r="N297" i="8"/>
  <c r="N298" i="8"/>
  <c r="N299" i="8"/>
  <c r="N300" i="8"/>
  <c r="N301" i="8"/>
  <c r="N302" i="8"/>
  <c r="N303" i="8"/>
  <c r="N304" i="8"/>
  <c r="N305" i="8"/>
  <c r="N306" i="8"/>
  <c r="N307" i="8"/>
  <c r="N308" i="8"/>
  <c r="N309" i="8"/>
  <c r="N310" i="8"/>
  <c r="N311" i="8"/>
  <c r="N312" i="8"/>
  <c r="N313" i="8"/>
  <c r="N314" i="8"/>
  <c r="N315" i="8"/>
  <c r="N316" i="8"/>
  <c r="N317" i="8"/>
  <c r="N318" i="8"/>
  <c r="N319" i="8"/>
  <c r="N320" i="8"/>
  <c r="N321" i="8"/>
  <c r="N322" i="8"/>
  <c r="N323" i="8"/>
  <c r="N324" i="8"/>
  <c r="N325" i="8"/>
  <c r="N326" i="8"/>
  <c r="N327" i="8"/>
  <c r="N328" i="8"/>
  <c r="N329" i="8"/>
  <c r="N330" i="8"/>
  <c r="N331" i="8"/>
  <c r="N332" i="8"/>
  <c r="N333" i="8"/>
  <c r="N334" i="8"/>
  <c r="N335" i="8"/>
  <c r="N336" i="8"/>
  <c r="N337" i="8"/>
  <c r="N338" i="8"/>
  <c r="N339" i="8"/>
  <c r="N340" i="8"/>
  <c r="N341" i="8"/>
  <c r="N342" i="8"/>
  <c r="N343" i="8"/>
  <c r="N344" i="8"/>
  <c r="N345" i="8"/>
  <c r="N346" i="8"/>
  <c r="N347" i="8"/>
  <c r="N348" i="8"/>
  <c r="N349" i="8"/>
  <c r="N350" i="8"/>
  <c r="N351" i="8"/>
  <c r="N352" i="8"/>
  <c r="N353" i="8"/>
  <c r="N354" i="8"/>
  <c r="N355" i="8"/>
  <c r="N356" i="8"/>
  <c r="N357" i="8"/>
  <c r="N358" i="8"/>
  <c r="N359" i="8"/>
  <c r="N360" i="8"/>
  <c r="N361" i="8"/>
  <c r="N362" i="8"/>
  <c r="N363" i="8"/>
  <c r="N364" i="8"/>
  <c r="N365" i="8"/>
  <c r="N366" i="8"/>
  <c r="N367" i="8"/>
  <c r="N368" i="8"/>
  <c r="N369" i="8"/>
  <c r="N370" i="8"/>
  <c r="N371" i="8"/>
  <c r="N372" i="8"/>
  <c r="N373" i="8"/>
  <c r="N374" i="8"/>
  <c r="N375" i="8"/>
  <c r="N376" i="8"/>
  <c r="N377" i="8"/>
  <c r="N378" i="8"/>
  <c r="N379" i="8"/>
  <c r="N380" i="8"/>
  <c r="N381" i="8"/>
  <c r="N382" i="8"/>
  <c r="N383" i="8"/>
  <c r="N384" i="8"/>
  <c r="N385" i="8"/>
  <c r="N386" i="8"/>
  <c r="N387" i="8"/>
  <c r="N388" i="8"/>
  <c r="N389" i="8"/>
  <c r="N390" i="8"/>
  <c r="N391" i="8"/>
  <c r="N392" i="8"/>
  <c r="N393" i="8"/>
  <c r="N394" i="8"/>
  <c r="N395" i="8"/>
  <c r="N396" i="8"/>
  <c r="N397" i="8"/>
  <c r="N398" i="8"/>
  <c r="N399" i="8"/>
  <c r="N400" i="8"/>
  <c r="N401" i="8"/>
  <c r="N402" i="8"/>
  <c r="N403" i="8"/>
  <c r="N404" i="8"/>
  <c r="N405" i="8"/>
  <c r="N406" i="8"/>
  <c r="N407" i="8"/>
  <c r="N408" i="8"/>
  <c r="N409" i="8"/>
  <c r="N410" i="8"/>
  <c r="N411" i="8"/>
  <c r="N412" i="8"/>
  <c r="N413" i="8"/>
  <c r="N414" i="8"/>
  <c r="N415" i="8"/>
  <c r="N416" i="8"/>
  <c r="N417" i="8"/>
  <c r="N418" i="8"/>
  <c r="N419" i="8"/>
  <c r="N420" i="8"/>
  <c r="N421" i="8"/>
  <c r="N422" i="8"/>
  <c r="N423" i="8"/>
  <c r="N424" i="8"/>
  <c r="N425" i="8"/>
  <c r="N426" i="8"/>
  <c r="N427" i="8"/>
  <c r="N428" i="8"/>
  <c r="N429" i="8"/>
  <c r="N430" i="8"/>
  <c r="N431" i="8"/>
  <c r="N432" i="8"/>
  <c r="N433" i="8"/>
  <c r="N434" i="8"/>
  <c r="N435" i="8"/>
  <c r="N436" i="8"/>
  <c r="N437" i="8"/>
  <c r="N438" i="8"/>
  <c r="N439" i="8"/>
  <c r="N440" i="8"/>
  <c r="N441" i="8"/>
  <c r="N442" i="8"/>
  <c r="N443" i="8"/>
  <c r="N444" i="8"/>
  <c r="N445" i="8"/>
  <c r="N446" i="8"/>
  <c r="N447" i="8"/>
  <c r="N448" i="8"/>
  <c r="N449" i="8"/>
  <c r="N450" i="8"/>
  <c r="N451" i="8"/>
  <c r="N452" i="8"/>
  <c r="N453" i="8"/>
  <c r="N454" i="8"/>
  <c r="N455" i="8"/>
  <c r="N456" i="8"/>
  <c r="N457" i="8"/>
  <c r="N458" i="8"/>
  <c r="N459" i="8"/>
  <c r="N460" i="8"/>
  <c r="N461" i="8"/>
  <c r="N462" i="8"/>
  <c r="N463" i="8"/>
  <c r="N464" i="8"/>
  <c r="N465" i="8"/>
  <c r="N466" i="8"/>
  <c r="N467" i="8"/>
  <c r="N468" i="8"/>
  <c r="N469" i="8"/>
  <c r="N470" i="8"/>
  <c r="N471" i="8"/>
  <c r="N472" i="8"/>
  <c r="N473" i="8"/>
  <c r="N474" i="8"/>
  <c r="N475" i="8"/>
  <c r="N476" i="8"/>
  <c r="N477" i="8"/>
  <c r="N478" i="8"/>
  <c r="N479" i="8"/>
  <c r="N480" i="8"/>
  <c r="N481" i="8"/>
  <c r="N482" i="8"/>
  <c r="N483" i="8"/>
  <c r="N484" i="8"/>
  <c r="N485" i="8"/>
  <c r="N486" i="8"/>
  <c r="N487" i="8"/>
  <c r="N488" i="8"/>
  <c r="N489" i="8"/>
  <c r="N490" i="8"/>
  <c r="N491" i="8"/>
  <c r="N492" i="8"/>
  <c r="N493" i="8"/>
  <c r="N494" i="8"/>
  <c r="N495" i="8"/>
  <c r="N496" i="8"/>
  <c r="N497" i="8"/>
  <c r="N498" i="8"/>
  <c r="N499" i="8"/>
  <c r="N500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E52" i="1"/>
  <c r="D52" i="1"/>
  <c r="C52" i="1"/>
  <c r="B52" i="1"/>
  <c r="B51" i="1"/>
  <c r="E51" i="1"/>
  <c r="D51" i="1"/>
  <c r="C51" i="1"/>
  <c r="E46" i="1"/>
  <c r="D46" i="1"/>
  <c r="C46" i="1"/>
  <c r="B46" i="1"/>
  <c r="E50" i="1"/>
  <c r="D50" i="1"/>
  <c r="C50" i="1"/>
  <c r="B50" i="1"/>
  <c r="E45" i="1"/>
  <c r="D45" i="1"/>
  <c r="C45" i="1"/>
  <c r="B45" i="1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3" i="4"/>
  <c r="F51" i="1" l="1"/>
  <c r="F50" i="1"/>
  <c r="F46" i="1"/>
  <c r="F45" i="1"/>
  <c r="D56" i="1"/>
  <c r="P3" i="2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E57" i="1"/>
  <c r="C57" i="1"/>
  <c r="D57" i="1"/>
  <c r="O2" i="2" l="1"/>
  <c r="P2" i="2" s="1"/>
  <c r="P3" i="9"/>
  <c r="O3" i="9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J3" i="4" s="1"/>
  <c r="B39" i="1" l="1"/>
  <c r="F39" i="1" s="1"/>
  <c r="M3" i="8"/>
  <c r="N3" i="8" s="1"/>
  <c r="B6" i="1" l="1"/>
  <c r="F2" i="10"/>
  <c r="B35" i="1" s="1"/>
  <c r="A26" i="1" l="1"/>
  <c r="B26" i="1" s="1"/>
  <c r="A27" i="1"/>
  <c r="B27" i="1" s="1"/>
  <c r="A28" i="1"/>
  <c r="B28" i="1" s="1"/>
  <c r="A29" i="1"/>
  <c r="B29" i="1" s="1"/>
  <c r="A30" i="1"/>
  <c r="B30" i="1" s="1"/>
  <c r="A31" i="1"/>
  <c r="B31" i="1" s="1"/>
  <c r="A32" i="1"/>
  <c r="B32" i="1" s="1"/>
  <c r="A33" i="1"/>
  <c r="B33" i="1" s="1"/>
  <c r="A25" i="1"/>
  <c r="B25" i="1" s="1"/>
  <c r="A12" i="1"/>
  <c r="A11" i="1"/>
  <c r="A10" i="1"/>
  <c r="A18" i="1"/>
  <c r="B18" i="1" s="1"/>
  <c r="A19" i="1"/>
  <c r="B19" i="1" s="1"/>
  <c r="A20" i="1"/>
  <c r="B20" i="1" s="1"/>
  <c r="A17" i="1"/>
  <c r="B17" i="1" s="1"/>
  <c r="A22" i="1"/>
  <c r="B22" i="1" s="1"/>
  <c r="A14" i="1"/>
  <c r="B14" i="1" s="1"/>
  <c r="F4" i="1"/>
  <c r="F5" i="1"/>
  <c r="F3" i="1"/>
  <c r="F2" i="1"/>
  <c r="B24" i="1" l="1"/>
  <c r="B21" i="1"/>
  <c r="B16" i="1" s="1"/>
  <c r="E60" i="1" l="1"/>
  <c r="D60" i="1"/>
  <c r="C60" i="1"/>
  <c r="B60" i="1" l="1"/>
  <c r="F60" i="1" s="1"/>
  <c r="C44" i="1" l="1"/>
  <c r="C47" i="1" s="1"/>
  <c r="D44" i="1"/>
  <c r="D47" i="1" s="1"/>
  <c r="E44" i="1"/>
  <c r="E47" i="1" s="1"/>
  <c r="B10" i="1" l="1"/>
  <c r="B11" i="1" l="1"/>
  <c r="B12" i="1"/>
  <c r="B44" i="1"/>
  <c r="B47" i="1" s="1"/>
  <c r="F52" i="1"/>
  <c r="M2" i="9"/>
  <c r="P2" i="9" s="1"/>
  <c r="C49" i="1"/>
  <c r="C53" i="1" s="1"/>
  <c r="C54" i="1" s="1"/>
  <c r="B49" i="1"/>
  <c r="B53" i="1" s="1"/>
  <c r="B54" i="1" s="1"/>
  <c r="E49" i="1"/>
  <c r="E53" i="1" s="1"/>
  <c r="E54" i="1" s="1"/>
  <c r="D49" i="1"/>
  <c r="D53" i="1" s="1"/>
  <c r="D54" i="1" s="1"/>
  <c r="K2" i="8"/>
  <c r="N2" i="8" s="1"/>
  <c r="F47" i="1" l="1"/>
  <c r="F44" i="1"/>
  <c r="F49" i="1"/>
  <c r="B13" i="1"/>
  <c r="B9" i="1" s="1"/>
  <c r="B40" i="1" s="1"/>
  <c r="B48" i="1" s="1"/>
  <c r="B61" i="1" l="1"/>
  <c r="F53" i="1"/>
  <c r="F24" i="1" l="1"/>
  <c r="F16" i="1"/>
  <c r="F9" i="1"/>
  <c r="F54" i="1"/>
  <c r="E40" i="1"/>
  <c r="C40" i="1"/>
  <c r="D40" i="1"/>
  <c r="D48" i="1" l="1"/>
  <c r="C48" i="1"/>
  <c r="E48" i="1"/>
  <c r="E56" i="1"/>
  <c r="C56" i="1"/>
  <c r="C61" i="1"/>
  <c r="C63" i="1" s="1"/>
  <c r="F40" i="1"/>
  <c r="E61" i="1"/>
  <c r="D61" i="1"/>
  <c r="D62" i="1" s="1"/>
  <c r="D64" i="1" s="1"/>
  <c r="F48" i="1" l="1"/>
  <c r="F61" i="1"/>
  <c r="C62" i="1"/>
  <c r="C64" i="1" s="1"/>
  <c r="E63" i="1"/>
  <c r="D63" i="1"/>
  <c r="E62" i="1"/>
  <c r="E64" i="1" s="1"/>
  <c r="B63" i="1" l="1"/>
  <c r="B62" i="1"/>
  <c r="B64" i="1" s="1"/>
  <c r="F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Stéphanie Close</author>
  </authors>
  <commentList>
    <comment ref="C1" authorId="0" shapeId="0" xr:uid="{DE152A5E-DFCC-4516-BB6E-DE6789D31687}">
      <text>
        <r>
          <rPr>
            <sz val="9"/>
            <color indexed="81"/>
            <rFont val="Tahoma"/>
            <family val="2"/>
          </rPr>
          <t xml:space="preserve">Référez-vous à votre comptabilité (poste d'imputation comptable)
</t>
        </r>
      </text>
    </comment>
    <comment ref="E1" authorId="0" shapeId="0" xr:uid="{BCD4D23C-8F78-4CCF-B548-3CCC41D3A43E}">
      <text>
        <r>
          <rPr>
            <sz val="9"/>
            <color indexed="81"/>
            <rFont val="Tahoma"/>
            <family val="2"/>
          </rPr>
          <t xml:space="preserve">Spécifiez la nature de la dépense (défraiement, salaire, …)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Stéphanie Close</author>
  </authors>
  <commentList>
    <comment ref="C1" authorId="0" shapeId="0" xr:uid="{8216DC86-3524-4520-AC09-0163E509AEE1}">
      <text>
        <r>
          <rPr>
            <sz val="9"/>
            <color indexed="81"/>
            <rFont val="Tahoma"/>
            <family val="2"/>
          </rPr>
          <t xml:space="preserve">Référez-vous à votre comptabilité (poste d'imputation comptable)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Stéphanie Close</author>
  </authors>
  <commentList>
    <comment ref="C1" authorId="0" shapeId="0" xr:uid="{83116CA8-A8F2-4A4D-BB6A-CAC608D9BEFA}">
      <text>
        <r>
          <rPr>
            <sz val="9"/>
            <color indexed="81"/>
            <rFont val="Tahoma"/>
            <family val="2"/>
          </rPr>
          <t xml:space="preserve">Référez-vous à votre comptabilité (poste d'imputation comptable)
</t>
        </r>
      </text>
    </comment>
    <comment ref="E1" authorId="0" shapeId="0" xr:uid="{5C1BBC93-0AC9-489B-A34F-71598DE7F94C}">
      <text>
        <r>
          <rPr>
            <sz val="9"/>
            <color indexed="81"/>
            <rFont val="Tahoma"/>
            <family val="2"/>
          </rPr>
          <t xml:space="preserve">Spécifiez la nature de la dépense (défraiement, salaire, …)
</t>
        </r>
      </text>
    </comment>
  </commentList>
</comments>
</file>

<file path=xl/sharedStrings.xml><?xml version="1.0" encoding="utf-8"?>
<sst xmlns="http://schemas.openxmlformats.org/spreadsheetml/2006/main" count="201" uniqueCount="137">
  <si>
    <t>OCS 15%</t>
  </si>
  <si>
    <t>OCS 40%</t>
  </si>
  <si>
    <t>N° d'identification de la dépense</t>
  </si>
  <si>
    <t>Coûts réels</t>
  </si>
  <si>
    <t>Menu déroulant pour les items liés au financement du projet FSE+</t>
  </si>
  <si>
    <t>Menus déroulants pour les catégories de dépenses, en coûts réels ou en option des coûts simplifiés (OCS 15% ou OCS 40%)</t>
  </si>
  <si>
    <t>Organisme Bénéficiaire :</t>
  </si>
  <si>
    <t xml:space="preserve">Nom du Projet : </t>
  </si>
  <si>
    <t>Code Projet :</t>
  </si>
  <si>
    <t>Année civile :</t>
  </si>
  <si>
    <t>Total "toutes zones"</t>
  </si>
  <si>
    <t>"Transition"</t>
  </si>
  <si>
    <t>"Moins développée"</t>
  </si>
  <si>
    <t>Modalité</t>
  </si>
  <si>
    <t>R.3. PPB de fonctionnement</t>
  </si>
  <si>
    <t>Clé utilisée</t>
  </si>
  <si>
    <t>Pour les dépenses</t>
  </si>
  <si>
    <t>Pour les sources de financement</t>
  </si>
  <si>
    <r>
      <t>Pour les dépenses</t>
    </r>
    <r>
      <rPr>
        <u/>
        <sz val="11"/>
        <color theme="1"/>
        <rFont val="Calibri"/>
        <family val="2"/>
        <scheme val="minor"/>
      </rPr>
      <t xml:space="preserve"> ET</t>
    </r>
    <r>
      <rPr>
        <sz val="11"/>
        <color theme="1"/>
        <rFont val="Calibri"/>
        <family val="2"/>
        <scheme val="minor"/>
      </rPr>
      <t xml:space="preserve"> les sources de financement</t>
    </r>
  </si>
  <si>
    <t>PPB de fonctionnement</t>
  </si>
  <si>
    <t>Test cohérence</t>
  </si>
  <si>
    <t>Montant affecté sur la zone 
TRANSITION</t>
  </si>
  <si>
    <t>Montant affecté sur la zone
MOINS DEVELOPPEE</t>
  </si>
  <si>
    <t>Catégorie de dépense
(menu déroulant)</t>
  </si>
  <si>
    <t>Prix unitaire indexé</t>
  </si>
  <si>
    <t>Nombre d'unités validées</t>
  </si>
  <si>
    <t>OCS_40%</t>
  </si>
  <si>
    <t>Ligne automatique</t>
  </si>
  <si>
    <t xml:space="preserve">A.1. Frais participants </t>
  </si>
  <si>
    <t>B.1. Personnel pédagogique interne</t>
  </si>
  <si>
    <t>B.2. Personnel pédagogique externe</t>
  </si>
  <si>
    <t xml:space="preserve">B.3. Personnel administratif interne </t>
  </si>
  <si>
    <t>B.4. Personnel administratif externe</t>
  </si>
  <si>
    <t>C.1. Coûts spécifiques au projet FSE+</t>
  </si>
  <si>
    <t xml:space="preserve">C.2. Frais généraux </t>
  </si>
  <si>
    <t>D.1. Matières premières directement liées au projet FSE+</t>
  </si>
  <si>
    <t>B.1. Frais de personnel interne directement liés à l'action (assiette)</t>
  </si>
  <si>
    <t>B.2. Frais de personnel externe directement liés à l'action (assiette)</t>
  </si>
  <si>
    <t xml:space="preserve">A.1. Coûts directs (frais participants) </t>
  </si>
  <si>
    <t>A.2. Coûts directs (frais spécifiques au projet)</t>
  </si>
  <si>
    <t>B.2. Frais de personnel externe conventionné directement liés à l'action (assiette)</t>
  </si>
  <si>
    <t>R.1. PPB nominatifs</t>
  </si>
  <si>
    <t>R.2. PPB spécifiques au projet FSE+</t>
  </si>
  <si>
    <t>R.4. Recettes provenant du projet FSE+ (droits d'inscriptions, ventes,…)</t>
  </si>
  <si>
    <t>Coûts simplifiés (option 15%)</t>
  </si>
  <si>
    <t>Coûts simplifiés (option 40%)</t>
  </si>
  <si>
    <t>Coûts unitaires</t>
  </si>
  <si>
    <t>R.5. Autres contributions (dons, fondations, …)</t>
  </si>
  <si>
    <t>Coûts indirects (forfait)</t>
  </si>
  <si>
    <t>DEPENSES</t>
  </si>
  <si>
    <t>Montant total de la dépense</t>
  </si>
  <si>
    <t>C. Coûts éligibles restant de l'opération (forfait)</t>
  </si>
  <si>
    <t>Pourcentage d'affectation
(automatique)</t>
  </si>
  <si>
    <t>Identification de la clé d'affectation</t>
  </si>
  <si>
    <t>Clé utilisée pour les dépenses, les sources de financement, ou les 2
(Menu déroulant)</t>
  </si>
  <si>
    <t>Montant total
de la pièce probante</t>
  </si>
  <si>
    <t>Montant payé</t>
  </si>
  <si>
    <t>Identification de la clé d'affectation
(menu déroulant)</t>
  </si>
  <si>
    <t>C. Coûts indirects (forfait)</t>
  </si>
  <si>
    <t>Montants amortis les années antérieures</t>
  </si>
  <si>
    <t>Identification de la clé d'affectation 
(menu déroulant)</t>
  </si>
  <si>
    <t>Coûts éligibles restant de l'opération (forfait) (=(B)*40%)</t>
  </si>
  <si>
    <t>Coûts indirects (forfait) (=(B)*15%)</t>
  </si>
  <si>
    <t>RECAPITULATIF GENERAL</t>
  </si>
  <si>
    <t>PPB nominatifs</t>
  </si>
  <si>
    <t>Total des PPB éligibles au cofinancement</t>
  </si>
  <si>
    <t>Recettes provenant du projet FSE+ (droits d'inscriptions, ventes,…)</t>
  </si>
  <si>
    <t>Autres contributions (dons, fondations, …)</t>
  </si>
  <si>
    <t>Zone "Transition"</t>
  </si>
  <si>
    <t>Zone "Moins développée"</t>
  </si>
  <si>
    <t>Fond bleu = cellules à encoder</t>
  </si>
  <si>
    <t>"Plus développée"</t>
  </si>
  <si>
    <t>Zone "Plus développée"</t>
  </si>
  <si>
    <t>PPB spécifiques au projet FSE+</t>
  </si>
  <si>
    <t>Pourcentage d'affectation</t>
  </si>
  <si>
    <t>Montant affecté sur la zone
PLUS DEVELOPPEE</t>
  </si>
  <si>
    <t>Nom (membre du personnel, fournisseur, prestataire, participant,…)</t>
  </si>
  <si>
    <t>Pièce probante
(facture, note de frais, attestation, décompte salarial,…)</t>
  </si>
  <si>
    <t>Nombre d'années d'amortissement</t>
  </si>
  <si>
    <r>
      <t xml:space="preserve">SOURCES DE FINANCEMENT
</t>
    </r>
    <r>
      <rPr>
        <i/>
        <sz val="11"/>
        <rFont val="Calibri"/>
        <family val="2"/>
        <scheme val="minor"/>
      </rPr>
      <t xml:space="preserve">Montants à répartir manuellement sur les différentes zones éligibles dans l'onglet "Sources de financement" </t>
    </r>
  </si>
  <si>
    <t>Coûts simplifiés (option 40%) : Coût total du projet =</t>
  </si>
  <si>
    <t>Coûts simplifiés (option 15%) : Coût total du projet =</t>
  </si>
  <si>
    <t>Coûts réels : Coût total du projet =</t>
  </si>
  <si>
    <t>Coûts unitaires : Coût total du projet =</t>
  </si>
  <si>
    <t>Excès de dépenses par rapport au montant FSE réservé (surconsommation)</t>
  </si>
  <si>
    <t>En gris : zones non imprimées.</t>
  </si>
  <si>
    <t>Zone grisée non imprimée</t>
  </si>
  <si>
    <t>Zone non imprimée</t>
  </si>
  <si>
    <t>(Cellule B7 non modifiable, fichiers nommés en fonction du type de présentation des coûts, autres lignes et onglets masqués)</t>
  </si>
  <si>
    <t>Info : PPB minimal nécessaire pour atteindre le FSE réservé selon la zone</t>
  </si>
  <si>
    <t>Addition automatique des coûts de personnel éligibles (assiette) à partir des montants introduits en dépenses ci-après.</t>
  </si>
  <si>
    <t>Attention : '"Vérification CENTRAN : vérification des montants B6 à E6 par rapport à l'agrément</t>
  </si>
  <si>
    <t>Intitulé / Nature de la dépense</t>
  </si>
  <si>
    <t>Explication du type de clé choisi
Explications (chiffrées) permettant d'en reconstituer le taux</t>
  </si>
  <si>
    <t>Identification comptable (poste_sous compte)</t>
  </si>
  <si>
    <t>Montant affecté au projet FSE+
(calcul automatique)</t>
  </si>
  <si>
    <t>L'encodage correct des cellules B3 à B39 est la source de vos menus déroulants dans les sources de financement et dépenses de votre dossier 
Attention : Ne pas encoder 2 identifiants identiques</t>
  </si>
  <si>
    <t>Montant total imputé au projet avant application de la clé d'affectation</t>
  </si>
  <si>
    <t>Catégorie de source de financement 
(menu déroulant)</t>
  </si>
  <si>
    <t>Montant FSE+ agréé pour l'année et répartition par zone:</t>
  </si>
  <si>
    <t xml:space="preserve">Méthodologie d'application de coûts: </t>
  </si>
  <si>
    <t>Ratio budgétaire annuel par zone =&gt; fiche projet FSE+ définitif</t>
  </si>
  <si>
    <t>Coût total du projet FSE+ (ventilé par zone)</t>
  </si>
  <si>
    <t>Total des dépenses éligibles au cofinancement (PPB + FSE+)</t>
  </si>
  <si>
    <t>Montant FSE+ agréé pour l'année</t>
  </si>
  <si>
    <t>Montant FSE+ calculé (dépenses - sources de financement)</t>
  </si>
  <si>
    <t>Montant total imputé au projet FSE+ avant application de la clé d'affectation</t>
  </si>
  <si>
    <t>Date de la pièce probante
(jj/mm/aa)</t>
  </si>
  <si>
    <t xml:space="preserve">Date de paiement
(jj/mm/aa)
</t>
  </si>
  <si>
    <t>Vérification de l'équilibre PPB/FSE sur base des données introduites, par zone</t>
  </si>
  <si>
    <t>Montant à charge de la source de financement (publique/privée)</t>
  </si>
  <si>
    <t>Date de la pièce probante
(jj-mm-aa)</t>
  </si>
  <si>
    <t>Date de paiement 
(jj-mm-aa)</t>
  </si>
  <si>
    <t>Ligne de calcul des coûts restants de l'opération (option 40%). A compléter : Identification de la source de financement et du montant déjà co-financé.</t>
  </si>
  <si>
    <t xml:space="preserve">Date de paiement
(jj-mm-aa)
</t>
  </si>
  <si>
    <t xml:space="preserve">Total des sources de financement du projet FSE+ </t>
  </si>
  <si>
    <t>Montant FSE+ accepté (dépenses - PPB)
(après limitation au FSE+ réservé et/ou aux PPB éligibles au cofinancement)</t>
  </si>
  <si>
    <t>Type de source de financement (publique/privée)
(menu déroulant)</t>
  </si>
  <si>
    <t>Ligne de calcul des coûts restants de l'opération (option 15%). A compléter, le cas échéant : Identification de la source de financement et du montant déjà co-financé.</t>
  </si>
  <si>
    <t>Equilibre (réservé à l'Agence FSE)</t>
  </si>
  <si>
    <t>N° d'identification</t>
  </si>
  <si>
    <t>Identification de la source de financement
(attestation, convention, arrêté de subvention,…)</t>
  </si>
  <si>
    <t>Justification du lien avec le projet FSE+</t>
  </si>
  <si>
    <t>Type de produit</t>
  </si>
  <si>
    <t>Equilibre PPB (réservé à l'Agence FSE)</t>
  </si>
  <si>
    <t>Equilibre "Autres financements" (réservé à l'Agence FSE)</t>
  </si>
  <si>
    <t xml:space="preserve">Equilibre "Autres financements" </t>
  </si>
  <si>
    <t>Equilibre "PPB"</t>
  </si>
  <si>
    <t>Dont : Equilibre (réservé à l'Agence FSE)</t>
  </si>
  <si>
    <t>Total "Autres sources de financements"</t>
  </si>
  <si>
    <t>Excès de dépenses par rapport aux produits et au montant FSE accepté</t>
  </si>
  <si>
    <t>Version 1.07</t>
  </si>
  <si>
    <t>Clé interne</t>
  </si>
  <si>
    <t>Commentaires FSE</t>
  </si>
  <si>
    <t xml:space="preserve">Commentaires FSE </t>
  </si>
  <si>
    <t xml:space="preserve">Clé interne </t>
  </si>
  <si>
    <t>Commentaires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</si>
</sst>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d/mm/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CCCC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CCCC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i/>
      <sz val="8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8"/>
      <color theme="1" tint="0.499984740745262"/>
      <name val="Arial Narrow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CCC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dashDotDot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dashDotDot">
        <color auto="1"/>
      </bottom>
      <diagonal/>
    </border>
    <border>
      <left style="hair">
        <color auto="1"/>
      </left>
      <right/>
      <top style="thin">
        <color indexed="64"/>
      </top>
      <bottom style="dashDotDot">
        <color auto="1"/>
      </bottom>
      <diagonal/>
    </border>
    <border>
      <left/>
      <right/>
      <top style="thin">
        <color indexed="64"/>
      </top>
      <bottom style="dashDotDot">
        <color auto="1"/>
      </bottom>
      <diagonal/>
    </border>
    <border>
      <left/>
      <right style="hair">
        <color auto="1"/>
      </right>
      <top style="thin">
        <color indexed="64"/>
      </top>
      <bottom style="dashDotDot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dashDotDot">
        <color auto="1"/>
      </bottom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2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3" fillId="0" borderId="0" xfId="0" applyFont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4" fontId="0" fillId="0" borderId="8" xfId="0" applyNumberFormat="1" applyBorder="1" applyAlignment="1" applyProtection="1">
      <alignment vertical="center"/>
      <protection locked="0"/>
    </xf>
    <xf numFmtId="3" fontId="0" fillId="0" borderId="8" xfId="0" applyNumberFormat="1" applyBorder="1" applyAlignment="1" applyProtection="1">
      <alignment vertical="center"/>
      <protection locked="0"/>
    </xf>
    <xf numFmtId="44" fontId="0" fillId="0" borderId="8" xfId="0" applyNumberFormat="1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44" fontId="0" fillId="0" borderId="5" xfId="0" applyNumberFormat="1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vertical="center"/>
      <protection locked="0"/>
    </xf>
    <xf numFmtId="49" fontId="10" fillId="0" borderId="14" xfId="0" applyNumberFormat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0" fillId="0" borderId="15" xfId="0" applyFont="1" applyBorder="1" applyAlignment="1">
      <alignment horizontal="center" vertical="center" wrapText="1"/>
    </xf>
    <xf numFmtId="0" fontId="0" fillId="0" borderId="23" xfId="0" applyBorder="1"/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2" xfId="0" applyBorder="1" applyAlignment="1">
      <alignment vertical="center"/>
    </xf>
    <xf numFmtId="4" fontId="0" fillId="0" borderId="1" xfId="0" quotePrefix="1" applyNumberFormat="1" applyBorder="1" applyAlignment="1">
      <alignment vertical="center"/>
    </xf>
    <xf numFmtId="4" fontId="0" fillId="0" borderId="3" xfId="0" quotePrefix="1" applyNumberForma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4" fontId="0" fillId="0" borderId="8" xfId="0" quotePrefix="1" applyNumberFormat="1" applyBorder="1" applyAlignment="1">
      <alignment vertical="center"/>
    </xf>
    <xf numFmtId="4" fontId="0" fillId="0" borderId="9" xfId="0" quotePrefix="1" applyNumberFormat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4" fontId="10" fillId="0" borderId="0" xfId="0" quotePrefix="1" applyNumberFormat="1" applyFont="1" applyAlignment="1">
      <alignment vertical="center"/>
    </xf>
    <xf numFmtId="0" fontId="19" fillId="0" borderId="0" xfId="0" applyFont="1" applyAlignment="1">
      <alignment vertical="center"/>
    </xf>
    <xf numFmtId="4" fontId="0" fillId="0" borderId="0" xfId="0" quotePrefix="1" applyNumberFormat="1" applyAlignment="1">
      <alignment vertical="center"/>
    </xf>
    <xf numFmtId="0" fontId="21" fillId="0" borderId="2" xfId="0" applyFont="1" applyBorder="1" applyAlignment="1">
      <alignment vertical="center"/>
    </xf>
    <xf numFmtId="0" fontId="0" fillId="6" borderId="0" xfId="0" applyFill="1" applyAlignment="1">
      <alignment vertical="center"/>
    </xf>
    <xf numFmtId="0" fontId="8" fillId="6" borderId="0" xfId="0" applyFont="1" applyFill="1" applyAlignment="1">
      <alignment horizontal="left" vertical="center"/>
    </xf>
    <xf numFmtId="0" fontId="8" fillId="6" borderId="0" xfId="0" quotePrefix="1" applyFont="1" applyFill="1" applyAlignment="1">
      <alignment horizontal="left" vertical="center"/>
    </xf>
    <xf numFmtId="0" fontId="15" fillId="6" borderId="27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20" fillId="6" borderId="0" xfId="0" applyFont="1" applyFill="1" applyAlignment="1">
      <alignment horizontal="left" vertical="center"/>
    </xf>
    <xf numFmtId="0" fontId="15" fillId="6" borderId="27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44" fontId="18" fillId="0" borderId="0" xfId="1" applyFont="1" applyAlignment="1">
      <alignment vertical="center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24" fillId="6" borderId="0" xfId="0" applyFont="1" applyFill="1" applyAlignment="1">
      <alignment horizontal="left" vertical="center"/>
    </xf>
    <xf numFmtId="0" fontId="16" fillId="6" borderId="0" xfId="0" applyFont="1" applyFill="1" applyAlignment="1">
      <alignment vertical="center"/>
    </xf>
    <xf numFmtId="0" fontId="25" fillId="6" borderId="0" xfId="0" applyFont="1" applyFill="1" applyAlignment="1">
      <alignment horizontal="right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 wrapText="1"/>
    </xf>
    <xf numFmtId="0" fontId="26" fillId="8" borderId="0" xfId="0" applyFont="1" applyFill="1" applyAlignment="1">
      <alignment vertical="center" wrapText="1"/>
    </xf>
    <xf numFmtId="0" fontId="30" fillId="8" borderId="27" xfId="0" applyFont="1" applyFill="1" applyBorder="1" applyAlignment="1">
      <alignment horizontal="center" vertical="center" wrapText="1"/>
    </xf>
    <xf numFmtId="0" fontId="18" fillId="0" borderId="0" xfId="1" applyNumberFormat="1" applyFont="1" applyAlignment="1">
      <alignment vertical="center" wrapText="1"/>
    </xf>
    <xf numFmtId="0" fontId="18" fillId="6" borderId="0" xfId="0" applyFont="1" applyFill="1" applyAlignment="1">
      <alignment vertical="center"/>
    </xf>
    <xf numFmtId="44" fontId="18" fillId="0" borderId="18" xfId="0" applyNumberFormat="1" applyFont="1" applyBorder="1" applyAlignment="1">
      <alignment vertical="center"/>
    </xf>
    <xf numFmtId="0" fontId="11" fillId="6" borderId="10" xfId="0" applyFont="1" applyFill="1" applyBorder="1" applyAlignment="1">
      <alignment horizontal="center" vertical="center" wrapText="1"/>
    </xf>
    <xf numFmtId="0" fontId="4" fillId="6" borderId="23" xfId="0" applyFont="1" applyFill="1" applyBorder="1"/>
    <xf numFmtId="0" fontId="9" fillId="6" borderId="17" xfId="0" applyFont="1" applyFill="1" applyBorder="1" applyAlignment="1">
      <alignment horizontal="center" vertical="center" wrapText="1"/>
    </xf>
    <xf numFmtId="0" fontId="4" fillId="6" borderId="22" xfId="0" applyFont="1" applyFill="1" applyBorder="1"/>
    <xf numFmtId="0" fontId="14" fillId="5" borderId="33" xfId="0" applyFont="1" applyFill="1" applyBorder="1" applyAlignment="1">
      <alignment vertical="center"/>
    </xf>
    <xf numFmtId="4" fontId="14" fillId="5" borderId="33" xfId="0" applyNumberFormat="1" applyFont="1" applyFill="1" applyBorder="1" applyAlignment="1">
      <alignment vertical="center"/>
    </xf>
    <xf numFmtId="0" fontId="14" fillId="5" borderId="34" xfId="0" applyFont="1" applyFill="1" applyBorder="1" applyAlignment="1">
      <alignment vertical="center" wrapText="1"/>
    </xf>
    <xf numFmtId="0" fontId="11" fillId="6" borderId="0" xfId="0" applyFont="1" applyFill="1" applyAlignment="1">
      <alignment horizontal="center" vertical="center" wrapText="1"/>
    </xf>
    <xf numFmtId="10" fontId="14" fillId="5" borderId="33" xfId="0" applyNumberFormat="1" applyFont="1" applyFill="1" applyBorder="1" applyAlignment="1">
      <alignment vertical="center"/>
    </xf>
    <xf numFmtId="0" fontId="14" fillId="7" borderId="33" xfId="0" applyFont="1" applyFill="1" applyBorder="1" applyAlignment="1">
      <alignment vertical="center"/>
    </xf>
    <xf numFmtId="10" fontId="14" fillId="7" borderId="33" xfId="0" applyNumberFormat="1" applyFont="1" applyFill="1" applyBorder="1" applyAlignment="1">
      <alignment vertical="center"/>
    </xf>
    <xf numFmtId="0" fontId="14" fillId="7" borderId="34" xfId="0" applyFont="1" applyFill="1" applyBorder="1" applyAlignment="1">
      <alignment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0" fontId="0" fillId="6" borderId="26" xfId="0" applyFill="1" applyBorder="1" applyAlignment="1">
      <alignment vertical="center"/>
    </xf>
    <xf numFmtId="0" fontId="14" fillId="0" borderId="0" xfId="0" applyFont="1"/>
    <xf numFmtId="9" fontId="13" fillId="6" borderId="0" xfId="2" quotePrefix="1" applyFont="1" applyFill="1" applyBorder="1" applyAlignment="1" applyProtection="1">
      <alignment horizontal="left" vertical="center" wrapText="1"/>
    </xf>
    <xf numFmtId="0" fontId="29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10" fillId="9" borderId="14" xfId="0" applyFont="1" applyFill="1" applyBorder="1" applyAlignment="1">
      <alignment horizontal="center" vertical="center" wrapText="1"/>
    </xf>
    <xf numFmtId="0" fontId="21" fillId="11" borderId="8" xfId="0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center" vertical="center"/>
    </xf>
    <xf numFmtId="0" fontId="29" fillId="0" borderId="32" xfId="0" applyFont="1" applyBorder="1" applyAlignment="1">
      <alignment vertical="center"/>
    </xf>
    <xf numFmtId="0" fontId="19" fillId="4" borderId="28" xfId="0" applyFont="1" applyFill="1" applyBorder="1" applyAlignment="1">
      <alignment vertical="center"/>
    </xf>
    <xf numFmtId="0" fontId="19" fillId="4" borderId="27" xfId="0" applyFont="1" applyFill="1" applyBorder="1" applyAlignment="1">
      <alignment vertical="center"/>
    </xf>
    <xf numFmtId="44" fontId="19" fillId="11" borderId="17" xfId="1" applyFont="1" applyFill="1" applyBorder="1" applyAlignment="1" applyProtection="1">
      <alignment horizontal="center" vertical="center"/>
    </xf>
    <xf numFmtId="0" fontId="19" fillId="4" borderId="27" xfId="0" applyFont="1" applyFill="1" applyBorder="1" applyAlignment="1">
      <alignment vertical="center" wrapText="1"/>
    </xf>
    <xf numFmtId="0" fontId="19" fillId="4" borderId="30" xfId="0" applyFont="1" applyFill="1" applyBorder="1" applyAlignment="1">
      <alignment horizontal="left" vertical="center" wrapText="1"/>
    </xf>
    <xf numFmtId="44" fontId="19" fillId="4" borderId="17" xfId="1" applyFont="1" applyFill="1" applyBorder="1" applyAlignment="1" applyProtection="1">
      <alignment horizontal="center" vertical="center"/>
    </xf>
    <xf numFmtId="10" fontId="21" fillId="11" borderId="1" xfId="2" applyNumberFormat="1" applyFont="1" applyFill="1" applyBorder="1" applyAlignment="1" applyProtection="1">
      <alignment horizontal="right"/>
      <protection locked="0"/>
    </xf>
    <xf numFmtId="10" fontId="21" fillId="11" borderId="3" xfId="2" applyNumberFormat="1" applyFont="1" applyFill="1" applyBorder="1" applyAlignment="1" applyProtection="1">
      <alignment horizontal="right"/>
      <protection locked="0"/>
    </xf>
    <xf numFmtId="0" fontId="10" fillId="4" borderId="14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vertical="center"/>
    </xf>
    <xf numFmtId="8" fontId="10" fillId="3" borderId="1" xfId="0" applyNumberFormat="1" applyFont="1" applyFill="1" applyBorder="1" applyAlignment="1">
      <alignment vertical="center"/>
    </xf>
    <xf numFmtId="8" fontId="10" fillId="3" borderId="3" xfId="0" applyNumberFormat="1" applyFont="1" applyFill="1" applyBorder="1" applyAlignment="1">
      <alignment vertical="center"/>
    </xf>
    <xf numFmtId="8" fontId="10" fillId="0" borderId="8" xfId="0" applyNumberFormat="1" applyFont="1" applyBorder="1" applyAlignment="1">
      <alignment vertical="center"/>
    </xf>
    <xf numFmtId="8" fontId="21" fillId="0" borderId="8" xfId="1" applyNumberFormat="1" applyFont="1" applyBorder="1" applyAlignment="1">
      <alignment vertical="center"/>
    </xf>
    <xf numFmtId="8" fontId="21" fillId="0" borderId="20" xfId="1" applyNumberFormat="1" applyFont="1" applyBorder="1" applyAlignment="1">
      <alignment vertical="center"/>
    </xf>
    <xf numFmtId="8" fontId="21" fillId="0" borderId="1" xfId="0" applyNumberFormat="1" applyFont="1" applyBorder="1" applyAlignment="1">
      <alignment vertical="center"/>
    </xf>
    <xf numFmtId="8" fontId="21" fillId="0" borderId="3" xfId="0" applyNumberFormat="1" applyFont="1" applyBorder="1" applyAlignment="1">
      <alignment vertical="center"/>
    </xf>
    <xf numFmtId="0" fontId="0" fillId="8" borderId="0" xfId="0" applyFill="1"/>
    <xf numFmtId="4" fontId="0" fillId="8" borderId="0" xfId="0" applyNumberFormat="1" applyFill="1" applyAlignment="1">
      <alignment wrapText="1"/>
    </xf>
    <xf numFmtId="10" fontId="0" fillId="0" borderId="8" xfId="0" applyNumberFormat="1" applyBorder="1"/>
    <xf numFmtId="0" fontId="0" fillId="0" borderId="7" xfId="0" applyBorder="1" applyAlignment="1" applyProtection="1">
      <alignment vertical="center"/>
      <protection locked="0"/>
    </xf>
    <xf numFmtId="9" fontId="0" fillId="0" borderId="2" xfId="0" applyNumberFormat="1" applyBorder="1" applyAlignment="1" applyProtection="1">
      <alignment vertical="center"/>
      <protection locked="0"/>
    </xf>
    <xf numFmtId="10" fontId="0" fillId="0" borderId="1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6" borderId="0" xfId="0" applyFill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5" fontId="0" fillId="0" borderId="8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8" fontId="0" fillId="0" borderId="8" xfId="0" applyNumberFormat="1" applyBorder="1" applyProtection="1">
      <protection locked="0"/>
    </xf>
    <xf numFmtId="8" fontId="14" fillId="7" borderId="33" xfId="0" applyNumberFormat="1" applyFont="1" applyFill="1" applyBorder="1" applyAlignment="1">
      <alignment vertical="center"/>
    </xf>
    <xf numFmtId="8" fontId="14" fillId="5" borderId="33" xfId="0" quotePrefix="1" applyNumberFormat="1" applyFont="1" applyFill="1" applyBorder="1" applyAlignment="1">
      <alignment vertical="center"/>
    </xf>
    <xf numFmtId="8" fontId="0" fillId="0" borderId="8" xfId="0" applyNumberFormat="1" applyBorder="1"/>
    <xf numFmtId="0" fontId="0" fillId="0" borderId="9" xfId="0" applyBorder="1" applyAlignment="1" applyProtection="1">
      <alignment wrapText="1"/>
      <protection locked="0"/>
    </xf>
    <xf numFmtId="0" fontId="10" fillId="0" borderId="38" xfId="0" applyFont="1" applyBorder="1" applyAlignment="1">
      <alignment horizontal="center" vertical="center" wrapText="1"/>
    </xf>
    <xf numFmtId="8" fontId="10" fillId="0" borderId="0" xfId="0" quotePrefix="1" applyNumberFormat="1" applyFont="1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8" fontId="0" fillId="0" borderId="39" xfId="0" applyNumberFormat="1" applyBorder="1" applyProtection="1">
      <protection locked="0"/>
    </xf>
    <xf numFmtId="8" fontId="14" fillId="0" borderId="35" xfId="0" applyNumberFormat="1" applyFont="1" applyBorder="1" applyAlignment="1" applyProtection="1">
      <alignment vertical="center"/>
      <protection locked="0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27" xfId="0" applyBorder="1" applyAlignment="1">
      <alignment vertical="center"/>
    </xf>
    <xf numFmtId="164" fontId="17" fillId="11" borderId="17" xfId="1" applyNumberFormat="1" applyFont="1" applyFill="1" applyBorder="1" applyAlignment="1" applyProtection="1">
      <alignment horizontal="right" vertical="center"/>
      <protection locked="0"/>
    </xf>
    <xf numFmtId="8" fontId="17" fillId="6" borderId="14" xfId="0" applyNumberFormat="1" applyFont="1" applyFill="1" applyBorder="1" applyAlignment="1">
      <alignment vertical="center"/>
    </xf>
    <xf numFmtId="8" fontId="17" fillId="6" borderId="15" xfId="0" applyNumberFormat="1" applyFont="1" applyFill="1" applyBorder="1" applyAlignment="1">
      <alignment vertical="center"/>
    </xf>
    <xf numFmtId="0" fontId="17" fillId="6" borderId="4" xfId="0" applyFont="1" applyFill="1" applyBorder="1" applyAlignment="1">
      <alignment vertical="center"/>
    </xf>
    <xf numFmtId="8" fontId="17" fillId="6" borderId="5" xfId="0" quotePrefix="1" applyNumberFormat="1" applyFont="1" applyFill="1" applyBorder="1" applyAlignment="1">
      <alignment horizontal="right" vertical="center"/>
    </xf>
    <xf numFmtId="8" fontId="17" fillId="6" borderId="5" xfId="1" applyNumberFormat="1" applyFont="1" applyFill="1" applyBorder="1" applyAlignment="1">
      <alignment horizontal="right" vertical="center"/>
    </xf>
    <xf numFmtId="8" fontId="17" fillId="6" borderId="5" xfId="1" quotePrefix="1" applyNumberFormat="1" applyFont="1" applyFill="1" applyBorder="1" applyAlignment="1">
      <alignment horizontal="right" vertical="center"/>
    </xf>
    <xf numFmtId="8" fontId="17" fillId="6" borderId="6" xfId="1" quotePrefix="1" applyNumberFormat="1" applyFont="1" applyFill="1" applyBorder="1" applyAlignment="1">
      <alignment horizontal="right" vertical="center"/>
    </xf>
    <xf numFmtId="0" fontId="33" fillId="12" borderId="13" xfId="0" applyFont="1" applyFill="1" applyBorder="1" applyAlignment="1">
      <alignment vertical="center" wrapText="1"/>
    </xf>
    <xf numFmtId="8" fontId="33" fillId="12" borderId="14" xfId="0" applyNumberFormat="1" applyFont="1" applyFill="1" applyBorder="1" applyAlignment="1">
      <alignment vertical="center"/>
    </xf>
    <xf numFmtId="8" fontId="33" fillId="12" borderId="15" xfId="0" applyNumberFormat="1" applyFont="1" applyFill="1" applyBorder="1" applyAlignment="1">
      <alignment vertical="center"/>
    </xf>
    <xf numFmtId="49" fontId="17" fillId="6" borderId="13" xfId="0" applyNumberFormat="1" applyFont="1" applyFill="1" applyBorder="1" applyAlignment="1">
      <alignment horizontal="left" vertical="center" wrapText="1"/>
    </xf>
    <xf numFmtId="0" fontId="14" fillId="5" borderId="40" xfId="0" applyFont="1" applyFill="1" applyBorder="1" applyAlignment="1">
      <alignment horizontal="left" vertical="center"/>
    </xf>
    <xf numFmtId="0" fontId="0" fillId="5" borderId="36" xfId="0" applyFill="1" applyBorder="1" applyAlignment="1">
      <alignment horizontal="right" vertical="center"/>
    </xf>
    <xf numFmtId="0" fontId="14" fillId="5" borderId="36" xfId="0" applyFont="1" applyFill="1" applyBorder="1" applyAlignment="1">
      <alignment vertical="center"/>
    </xf>
    <xf numFmtId="0" fontId="34" fillId="0" borderId="0" xfId="0" quotePrefix="1" applyFont="1" applyAlignment="1">
      <alignment horizontal="left" vertical="center" wrapText="1"/>
    </xf>
    <xf numFmtId="0" fontId="34" fillId="0" borderId="0" xfId="0" quotePrefix="1" applyFont="1" applyAlignment="1">
      <alignment vertical="center" wrapText="1"/>
    </xf>
    <xf numFmtId="0" fontId="0" fillId="7" borderId="36" xfId="0" applyFill="1" applyBorder="1" applyAlignment="1">
      <alignment vertical="center"/>
    </xf>
    <xf numFmtId="0" fontId="14" fillId="7" borderId="36" xfId="0" applyFont="1" applyFill="1" applyBorder="1" applyAlignment="1">
      <alignment vertical="center"/>
    </xf>
    <xf numFmtId="0" fontId="19" fillId="11" borderId="17" xfId="1" applyNumberFormat="1" applyFont="1" applyFill="1" applyBorder="1" applyAlignment="1" applyProtection="1">
      <alignment horizontal="left" vertical="center" indent="6"/>
      <protection locked="0"/>
    </xf>
    <xf numFmtId="164" fontId="19" fillId="11" borderId="17" xfId="1" applyNumberFormat="1" applyFont="1" applyFill="1" applyBorder="1" applyAlignment="1" applyProtection="1">
      <alignment horizontal="left" vertical="center" indent="6"/>
      <protection locked="0"/>
    </xf>
    <xf numFmtId="0" fontId="13" fillId="6" borderId="0" xfId="0" quotePrefix="1" applyFont="1" applyFill="1" applyAlignment="1">
      <alignment horizontal="left" vertical="center"/>
    </xf>
    <xf numFmtId="0" fontId="0" fillId="0" borderId="21" xfId="0" applyBorder="1" applyAlignment="1" applyProtection="1">
      <alignment vertical="center"/>
      <protection locked="0"/>
    </xf>
    <xf numFmtId="4" fontId="29" fillId="0" borderId="0" xfId="0" quotePrefix="1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4" fontId="14" fillId="0" borderId="0" xfId="0" quotePrefix="1" applyNumberFormat="1" applyFont="1" applyAlignment="1">
      <alignment vertical="center"/>
    </xf>
    <xf numFmtId="0" fontId="14" fillId="0" borderId="2" xfId="0" applyFont="1" applyBorder="1" applyAlignment="1">
      <alignment vertical="center"/>
    </xf>
    <xf numFmtId="4" fontId="14" fillId="0" borderId="1" xfId="0" quotePrefix="1" applyNumberFormat="1" applyFont="1" applyBorder="1" applyAlignment="1">
      <alignment vertical="center"/>
    </xf>
    <xf numFmtId="4" fontId="14" fillId="0" borderId="3" xfId="0" quotePrefix="1" applyNumberFormat="1" applyFont="1" applyBorder="1" applyAlignment="1">
      <alignment vertical="center"/>
    </xf>
    <xf numFmtId="8" fontId="10" fillId="2" borderId="3" xfId="0" applyNumberFormat="1" applyFont="1" applyFill="1" applyBorder="1" applyAlignment="1">
      <alignment vertical="center"/>
    </xf>
    <xf numFmtId="0" fontId="29" fillId="13" borderId="2" xfId="0" applyFont="1" applyFill="1" applyBorder="1" applyAlignment="1">
      <alignment vertical="center"/>
    </xf>
    <xf numFmtId="4" fontId="29" fillId="13" borderId="1" xfId="0" quotePrefix="1" applyNumberFormat="1" applyFont="1" applyFill="1" applyBorder="1" applyAlignment="1">
      <alignment vertical="center"/>
    </xf>
    <xf numFmtId="4" fontId="29" fillId="13" borderId="3" xfId="0" quotePrefix="1" applyNumberFormat="1" applyFont="1" applyFill="1" applyBorder="1" applyAlignment="1">
      <alignment vertical="center"/>
    </xf>
    <xf numFmtId="0" fontId="19" fillId="4" borderId="17" xfId="1" applyNumberFormat="1" applyFont="1" applyFill="1" applyBorder="1" applyAlignment="1" applyProtection="1">
      <alignment horizontal="center" vertical="center"/>
    </xf>
    <xf numFmtId="10" fontId="21" fillId="0" borderId="1" xfId="2" applyNumberFormat="1" applyFont="1" applyFill="1" applyBorder="1" applyAlignment="1" applyProtection="1">
      <alignment horizontal="right"/>
    </xf>
    <xf numFmtId="8" fontId="18" fillId="0" borderId="5" xfId="0" applyNumberFormat="1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44" fontId="18" fillId="0" borderId="20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8" fontId="18" fillId="0" borderId="6" xfId="0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14" fillId="6" borderId="0" xfId="0" applyFont="1" applyFill="1" applyAlignment="1">
      <alignment vertical="center"/>
    </xf>
    <xf numFmtId="10" fontId="0" fillId="0" borderId="18" xfId="0" applyNumberForma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10" fontId="0" fillId="0" borderId="8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6" borderId="29" xfId="0" applyFill="1" applyBorder="1"/>
    <xf numFmtId="49" fontId="0" fillId="0" borderId="2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8" fontId="0" fillId="0" borderId="1" xfId="0" applyNumberFormat="1" applyBorder="1" applyProtection="1">
      <protection locked="0"/>
    </xf>
    <xf numFmtId="8" fontId="0" fillId="6" borderId="8" xfId="0" applyNumberFormat="1" applyFill="1" applyBorder="1"/>
    <xf numFmtId="8" fontId="28" fillId="0" borderId="1" xfId="0" applyNumberFormat="1" applyFont="1" applyBorder="1" applyProtection="1">
      <protection locked="0"/>
    </xf>
    <xf numFmtId="49" fontId="0" fillId="0" borderId="3" xfId="0" applyNumberFormat="1" applyBorder="1" applyProtection="1">
      <protection locked="0"/>
    </xf>
    <xf numFmtId="2" fontId="14" fillId="8" borderId="27" xfId="0" applyNumberFormat="1" applyFont="1" applyFill="1" applyBorder="1"/>
    <xf numFmtId="49" fontId="29" fillId="8" borderId="0" xfId="0" applyNumberFormat="1" applyFont="1" applyFill="1"/>
    <xf numFmtId="0" fontId="0" fillId="0" borderId="2" xfId="0" applyBorder="1" applyProtection="1">
      <protection locked="0"/>
    </xf>
    <xf numFmtId="165" fontId="0" fillId="0" borderId="1" xfId="0" applyNumberFormat="1" applyBorder="1" applyProtection="1">
      <protection locked="0"/>
    </xf>
    <xf numFmtId="8" fontId="0" fillId="0" borderId="19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6" borderId="22" xfId="0" applyFill="1" applyBorder="1"/>
    <xf numFmtId="0" fontId="0" fillId="0" borderId="21" xfId="0" applyBorder="1" applyProtection="1"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8" fontId="0" fillId="0" borderId="18" xfId="0" applyNumberFormat="1" applyBorder="1" applyProtection="1">
      <protection locked="0"/>
    </xf>
    <xf numFmtId="10" fontId="0" fillId="0" borderId="18" xfId="0" applyNumberFormat="1" applyBorder="1"/>
    <xf numFmtId="8" fontId="0" fillId="0" borderId="18" xfId="0" applyNumberFormat="1" applyBorder="1"/>
    <xf numFmtId="0" fontId="0" fillId="0" borderId="20" xfId="0" applyBorder="1" applyProtection="1">
      <protection locked="0"/>
    </xf>
    <xf numFmtId="0" fontId="0" fillId="6" borderId="23" xfId="0" applyFill="1" applyBorder="1"/>
    <xf numFmtId="164" fontId="0" fillId="0" borderId="1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10" fontId="0" fillId="0" borderId="1" xfId="0" applyNumberFormat="1" applyBorder="1"/>
    <xf numFmtId="8" fontId="0" fillId="0" borderId="1" xfId="0" applyNumberFormat="1" applyBorder="1"/>
    <xf numFmtId="0" fontId="10" fillId="0" borderId="15" xfId="0" applyFont="1" applyBorder="1" applyAlignment="1">
      <alignment horizontal="center" vertical="center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5" xfId="0" applyNumberFormat="1" applyBorder="1" applyAlignment="1" applyProtection="1">
      <alignment vertical="center"/>
      <protection locked="0"/>
    </xf>
    <xf numFmtId="0" fontId="0" fillId="6" borderId="41" xfId="0" applyFill="1" applyBorder="1" applyAlignment="1">
      <alignment vertical="center"/>
    </xf>
    <xf numFmtId="9" fontId="13" fillId="6" borderId="0" xfId="2" quotePrefix="1" applyFont="1" applyFill="1" applyBorder="1" applyAlignment="1" applyProtection="1">
      <alignment horizontal="left" vertical="top" wrapText="1"/>
    </xf>
    <xf numFmtId="0" fontId="21" fillId="6" borderId="10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/>
    </xf>
    <xf numFmtId="0" fontId="21" fillId="10" borderId="11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4" fillId="0" borderId="0" xfId="0" quotePrefix="1" applyFont="1" applyAlignment="1">
      <alignment horizontal="left" vertical="top" wrapText="1"/>
    </xf>
    <xf numFmtId="0" fontId="23" fillId="6" borderId="31" xfId="0" applyFont="1" applyFill="1" applyBorder="1" applyAlignment="1">
      <alignment horizontal="left" vertical="center" wrapText="1"/>
    </xf>
    <xf numFmtId="0" fontId="14" fillId="5" borderId="36" xfId="0" applyFont="1" applyFill="1" applyBorder="1" applyAlignment="1">
      <alignment horizontal="left" vertical="center" wrapText="1"/>
    </xf>
    <xf numFmtId="0" fontId="14" fillId="5" borderId="37" xfId="0" applyFont="1" applyFill="1" applyBorder="1" applyAlignment="1">
      <alignment horizontal="left" vertical="center" wrapText="1"/>
    </xf>
  </cellXfs>
  <cellStyles count="4">
    <cellStyle name="Monétaire" xfId="1" builtinId="4"/>
    <cellStyle name="Monétaire 2" xfId="3" xr:uid="{A88A833D-7EF3-4B3E-B5AE-46B2579CE18A}"/>
    <cellStyle name="Normal" xfId="0" builtinId="0"/>
    <cellStyle name="Pourcentage" xfId="2" builtinId="5"/>
  </cellStyles>
  <dxfs count="2">
    <dxf>
      <font>
        <strike val="0"/>
        <color rgb="FFFF0000"/>
      </font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4635-8D20-4526-B8AD-6D50456A715B}">
  <sheetPr codeName="Feuil1">
    <tabColor theme="7" tint="0.59999389629810485"/>
    <pageSetUpPr fitToPage="1"/>
  </sheetPr>
  <dimension ref="A1:XFC64"/>
  <sheetViews>
    <sheetView showGridLines="0" tabSelected="1" zoomScale="85" zoomScaleNormal="85" zoomScaleSheetLayoutView="110" workbookViewId="0">
      <selection activeCell="B2" sqref="B2"/>
    </sheetView>
  </sheetViews>
  <sheetFormatPr baseColWidth="10" defaultColWidth="0" defaultRowHeight="14.4" zeroHeight="1" x14ac:dyDescent="0.3"/>
  <cols>
    <col min="1" max="1" width="69.21875" style="139" customWidth="1"/>
    <col min="2" max="2" width="26.88671875" style="21" bestFit="1" customWidth="1"/>
    <col min="3" max="3" width="21.21875" style="21" customWidth="1"/>
    <col min="4" max="4" width="23.21875" style="21" bestFit="1" customWidth="1"/>
    <col min="5" max="5" width="25.109375" style="180" bestFit="1" customWidth="1"/>
    <col min="6" max="6" width="55.21875" style="21" customWidth="1"/>
    <col min="7" max="16383" width="11.44140625" style="21" hidden="1"/>
    <col min="16384" max="16384" width="4.109375" style="21" hidden="1" customWidth="1"/>
  </cols>
  <sheetData>
    <row r="1" spans="1:7" x14ac:dyDescent="0.3">
      <c r="A1" s="60" t="s">
        <v>70</v>
      </c>
      <c r="B1" s="43"/>
      <c r="C1" s="68" t="s">
        <v>131</v>
      </c>
      <c r="D1" s="43"/>
      <c r="E1" s="43"/>
      <c r="F1" s="59" t="s">
        <v>85</v>
      </c>
    </row>
    <row r="2" spans="1:7" ht="21.6" customHeight="1" x14ac:dyDescent="0.3">
      <c r="A2" s="94" t="s">
        <v>6</v>
      </c>
      <c r="B2" s="159"/>
      <c r="E2" s="21"/>
      <c r="F2" s="58" t="str">
        <f>IF(ISBLANK(B2),"NOK : Compléter cellule B2","OK")</f>
        <v>NOK : Compléter cellule B2</v>
      </c>
    </row>
    <row r="3" spans="1:7" ht="21" customHeight="1" x14ac:dyDescent="0.3">
      <c r="A3" s="95" t="s">
        <v>8</v>
      </c>
      <c r="B3" s="159"/>
      <c r="E3" s="21"/>
      <c r="F3" s="58" t="str">
        <f>IF(ISBLANK(B3),"NOK : Compléter cellule B3","OK")</f>
        <v>NOK : Compléter cellule B3</v>
      </c>
    </row>
    <row r="4" spans="1:7" ht="21" customHeight="1" x14ac:dyDescent="0.3">
      <c r="A4" s="95" t="s">
        <v>7</v>
      </c>
      <c r="B4" s="159"/>
      <c r="E4" s="21"/>
      <c r="F4" s="58" t="str">
        <f>IF(ISBLANK(B4),"NOK : Compléter cellule B4","OK")</f>
        <v>NOK : Compléter cellule B4</v>
      </c>
    </row>
    <row r="5" spans="1:7" ht="21.6" customHeight="1" x14ac:dyDescent="0.3">
      <c r="A5" s="95" t="s">
        <v>9</v>
      </c>
      <c r="B5" s="159"/>
      <c r="C5" s="96" t="s">
        <v>68</v>
      </c>
      <c r="D5" s="96" t="s">
        <v>72</v>
      </c>
      <c r="E5" s="96" t="s">
        <v>69</v>
      </c>
      <c r="F5" s="58" t="str">
        <f>IF(ISBLANK(B5),"NOK : Compléter cellule B5","OK")</f>
        <v>NOK : Compléter cellule B5</v>
      </c>
    </row>
    <row r="6" spans="1:7" ht="21.6" customHeight="1" x14ac:dyDescent="0.3">
      <c r="A6" s="97" t="s">
        <v>99</v>
      </c>
      <c r="B6" s="160">
        <f>SUM(C6:E6)</f>
        <v>0</v>
      </c>
      <c r="C6" s="140">
        <v>0</v>
      </c>
      <c r="D6" s="140">
        <v>0</v>
      </c>
      <c r="E6" s="140">
        <v>0</v>
      </c>
      <c r="F6" s="87" t="s">
        <v>91</v>
      </c>
    </row>
    <row r="7" spans="1:7" ht="21.6" customHeight="1" x14ac:dyDescent="0.3">
      <c r="A7" s="98" t="s">
        <v>100</v>
      </c>
      <c r="B7" s="173" t="s">
        <v>3</v>
      </c>
      <c r="C7" s="139"/>
      <c r="E7" s="21"/>
      <c r="F7" s="218" t="s">
        <v>88</v>
      </c>
    </row>
    <row r="8" spans="1:7" ht="19.05" hidden="1" customHeight="1" x14ac:dyDescent="0.3">
      <c r="A8" s="21"/>
      <c r="E8" s="21"/>
      <c r="F8" s="218"/>
    </row>
    <row r="9" spans="1:7" ht="19.05" hidden="1" customHeight="1" x14ac:dyDescent="0.3">
      <c r="A9" s="40" t="s">
        <v>80</v>
      </c>
      <c r="B9" s="133" t="str">
        <f>IF($B$7="Coûts simplifiés (option 40%)",SUM(B10:B14)," ")</f>
        <v xml:space="preserve"> </v>
      </c>
      <c r="D9" s="156"/>
      <c r="E9" s="156"/>
      <c r="F9" s="228" t="str">
        <f>IF(ROUND(SUM('OCS 40%'!$P:$P),2)=ROUND($B54,2),"OK, cofinancements en charges = total sources de financement ","NOK, cofinancements inscrits en colonne P des dépenses OCS 40% n'est pas conforme au total des Sources de financement")</f>
        <v xml:space="preserve">OK, cofinancements en charges = total sources de financement </v>
      </c>
      <c r="G9" s="155"/>
    </row>
    <row r="10" spans="1:7" hidden="1" x14ac:dyDescent="0.3">
      <c r="A10" s="21" t="str">
        <f>'Menus déroulants'!B3</f>
        <v xml:space="preserve">A.1. Frais participants </v>
      </c>
      <c r="B10" s="41">
        <f>SUMIF('OCS 40%'!D:D,A10,'OCS 40%'!N:N)</f>
        <v>0</v>
      </c>
      <c r="E10" s="21"/>
      <c r="F10" s="228"/>
    </row>
    <row r="11" spans="1:7" hidden="1" x14ac:dyDescent="0.3">
      <c r="A11" s="21" t="str">
        <f>'Menus déroulants'!B4</f>
        <v>B.1. Frais de personnel interne directement liés à l'action (assiette)</v>
      </c>
      <c r="B11" s="41">
        <f>SUMIF('OCS 40%'!D:D,A11,'OCS 40%'!N:N)</f>
        <v>0</v>
      </c>
      <c r="E11" s="21"/>
      <c r="F11" s="45"/>
    </row>
    <row r="12" spans="1:7" hidden="1" x14ac:dyDescent="0.3">
      <c r="A12" s="21" t="str">
        <f>'Menus déroulants'!B5</f>
        <v>B.2. Frais de personnel externe directement liés à l'action (assiette)</v>
      </c>
      <c r="B12" s="41">
        <f>SUMIF('OCS 40%'!D:D,A12,'OCS 40%'!N:N)</f>
        <v>0</v>
      </c>
      <c r="E12" s="21"/>
      <c r="F12" s="44"/>
    </row>
    <row r="13" spans="1:7" hidden="1" x14ac:dyDescent="0.3">
      <c r="A13" s="88" t="s">
        <v>61</v>
      </c>
      <c r="B13" s="41">
        <f>(B11+B12)*40%</f>
        <v>0</v>
      </c>
      <c r="E13" s="21"/>
      <c r="F13" s="44"/>
    </row>
    <row r="14" spans="1:7" hidden="1" x14ac:dyDescent="0.3">
      <c r="A14" s="22" t="str">
        <f>'Menus déroulants'!B6</f>
        <v>Equilibre (réservé à l'Agence FSE)</v>
      </c>
      <c r="B14" s="165">
        <f>SUMIF('OCS 40%'!D:D,A14,'OCS 40%'!N:N)</f>
        <v>0</v>
      </c>
      <c r="E14" s="21"/>
      <c r="F14" s="44"/>
    </row>
    <row r="15" spans="1:7" hidden="1" x14ac:dyDescent="0.3">
      <c r="A15" s="23"/>
      <c r="B15" s="39"/>
      <c r="E15" s="21"/>
      <c r="F15" s="44"/>
    </row>
    <row r="16" spans="1:7" ht="24.45" hidden="1" customHeight="1" x14ac:dyDescent="0.3">
      <c r="A16" s="40" t="s">
        <v>81</v>
      </c>
      <c r="B16" s="133" t="str">
        <f>IF($B$7="Coûts simplifiés (option 15%)",SUM(B17:B22)," ")</f>
        <v xml:space="preserve"> </v>
      </c>
      <c r="C16" s="25"/>
      <c r="D16" s="156"/>
      <c r="E16" s="156"/>
      <c r="F16" s="228" t="str">
        <f>IF(ROUND(SUM('OCS 15%'!$R:$R),2)=ROUND($B54,2),"OK, cofinancements en charges = total sources de financement ","NOK, cofinancements inscrits en colonne R des dépenses OCS 15% n'est pas conforme au total des Sources de financement")</f>
        <v xml:space="preserve">OK, cofinancements en charges = total sources de financement </v>
      </c>
      <c r="G16" s="156"/>
    </row>
    <row r="17" spans="1:7" hidden="1" x14ac:dyDescent="0.3">
      <c r="A17" s="21" t="str">
        <f>'Menus déroulants'!C3</f>
        <v xml:space="preserve">A.1. Coûts directs (frais participants) </v>
      </c>
      <c r="B17" s="41">
        <f>SUMIF('OCS 15%'!D:D,A17,'OCS 15%'!P:P)</f>
        <v>0</v>
      </c>
      <c r="E17" s="21"/>
      <c r="F17" s="228"/>
    </row>
    <row r="18" spans="1:7" hidden="1" x14ac:dyDescent="0.3">
      <c r="A18" s="21" t="str">
        <f>'Menus déroulants'!C4</f>
        <v>A.2. Coûts directs (frais spécifiques au projet)</v>
      </c>
      <c r="B18" s="41">
        <f>SUMIF('OCS 15%'!D:D,A18,'OCS 15%'!P:P)</f>
        <v>0</v>
      </c>
      <c r="E18" s="21"/>
      <c r="F18" s="44"/>
    </row>
    <row r="19" spans="1:7" hidden="1" x14ac:dyDescent="0.3">
      <c r="A19" s="21" t="str">
        <f>'Menus déroulants'!C5</f>
        <v>B.1. Frais de personnel interne directement liés à l'action (assiette)</v>
      </c>
      <c r="B19" s="41">
        <f>SUMIF('OCS 15%'!D:D,A19,'OCS 15%'!P:P)</f>
        <v>0</v>
      </c>
      <c r="E19" s="22"/>
      <c r="F19" s="44"/>
    </row>
    <row r="20" spans="1:7" hidden="1" x14ac:dyDescent="0.3">
      <c r="A20" s="21" t="str">
        <f>'Menus déroulants'!C6</f>
        <v>B.2. Frais de personnel externe conventionné directement liés à l'action (assiette)</v>
      </c>
      <c r="B20" s="41">
        <f>SUMIF('OCS 15%'!D:D,A20,'OCS 15%'!P:P)</f>
        <v>0</v>
      </c>
      <c r="E20" s="21"/>
      <c r="F20" s="44"/>
    </row>
    <row r="21" spans="1:7" hidden="1" x14ac:dyDescent="0.3">
      <c r="A21" s="88" t="s">
        <v>62</v>
      </c>
      <c r="B21" s="41">
        <f>(B19+B20)*15%</f>
        <v>0</v>
      </c>
      <c r="E21" s="21"/>
      <c r="F21" s="44"/>
    </row>
    <row r="22" spans="1:7" hidden="1" x14ac:dyDescent="0.3">
      <c r="A22" s="22" t="str">
        <f>'Menus déroulants'!C7</f>
        <v>Equilibre (réservé à l'Agence FSE)</v>
      </c>
      <c r="B22" s="165">
        <f>SUMIF('OCS 15%'!D:D,A22,'OCS 15%'!P:P)</f>
        <v>0</v>
      </c>
      <c r="E22" s="21"/>
      <c r="F22" s="44"/>
    </row>
    <row r="23" spans="1:7" hidden="1" x14ac:dyDescent="0.3">
      <c r="A23" s="23"/>
      <c r="B23" s="39"/>
      <c r="E23" s="21"/>
      <c r="F23" s="44"/>
    </row>
    <row r="24" spans="1:7" ht="28.95" customHeight="1" collapsed="1" x14ac:dyDescent="0.3">
      <c r="A24" s="40" t="s">
        <v>82</v>
      </c>
      <c r="B24" s="133">
        <f>IF($B$7="Coûts réels",SUM(B25:B33)," ")</f>
        <v>0</v>
      </c>
      <c r="D24" s="156"/>
      <c r="E24" s="156"/>
      <c r="F24" s="228" t="str">
        <f>IF(ROUND(SUM('Coûts réels'!$R:$R),2)=ROUND($B54,2),"OK, cofinancements en charges = total sources de financement ","NOK, cofinancements inscrits en colonne R des dépenses en Coûts réels n'est pas conforme au total des Sources de financement")</f>
        <v xml:space="preserve">OK, cofinancements en charges = total sources de financement </v>
      </c>
      <c r="G24" s="155"/>
    </row>
    <row r="25" spans="1:7" x14ac:dyDescent="0.3">
      <c r="A25" s="21" t="str">
        <f>'Menus déroulants'!A3</f>
        <v xml:space="preserve">A.1. Frais participants </v>
      </c>
      <c r="B25" s="41">
        <f>SUMIF('Coûts réels'!D:D,A25,'Coûts réels'!P:P)</f>
        <v>0</v>
      </c>
      <c r="E25" s="21"/>
      <c r="F25" s="228"/>
    </row>
    <row r="26" spans="1:7" x14ac:dyDescent="0.3">
      <c r="A26" s="21" t="str">
        <f>'Menus déroulants'!A4</f>
        <v>B.1. Personnel pédagogique interne</v>
      </c>
      <c r="B26" s="41">
        <f>SUMIF('Coûts réels'!D:D,A26,'Coûts réels'!P:P)</f>
        <v>0</v>
      </c>
      <c r="E26" s="21"/>
      <c r="F26" s="44"/>
    </row>
    <row r="27" spans="1:7" x14ac:dyDescent="0.3">
      <c r="A27" s="21" t="str">
        <f>'Menus déroulants'!A5</f>
        <v>B.2. Personnel pédagogique externe</v>
      </c>
      <c r="B27" s="41">
        <f>SUMIF('Coûts réels'!D:D,A27,'Coûts réels'!P:P)</f>
        <v>0</v>
      </c>
      <c r="E27" s="21"/>
      <c r="F27" s="44"/>
    </row>
    <row r="28" spans="1:7" x14ac:dyDescent="0.3">
      <c r="A28" s="21" t="str">
        <f>'Menus déroulants'!A6</f>
        <v xml:space="preserve">B.3. Personnel administratif interne </v>
      </c>
      <c r="B28" s="41">
        <f>SUMIF('Coûts réels'!D:D,A28,'Coûts réels'!P:P)</f>
        <v>0</v>
      </c>
      <c r="E28" s="21"/>
      <c r="F28" s="44"/>
    </row>
    <row r="29" spans="1:7" x14ac:dyDescent="0.3">
      <c r="A29" s="21" t="str">
        <f>'Menus déroulants'!A7</f>
        <v>B.4. Personnel administratif externe</v>
      </c>
      <c r="B29" s="41">
        <f>SUMIF('Coûts réels'!D:D,A29,'Coûts réels'!P:P)</f>
        <v>0</v>
      </c>
      <c r="E29" s="21"/>
      <c r="F29" s="44"/>
    </row>
    <row r="30" spans="1:7" x14ac:dyDescent="0.3">
      <c r="A30" s="21" t="str">
        <f>'Menus déroulants'!A8</f>
        <v>C.1. Coûts spécifiques au projet FSE+</v>
      </c>
      <c r="B30" s="41">
        <f>SUMIF('Coûts réels'!D:D,A30,'Coûts réels'!P:P)</f>
        <v>0</v>
      </c>
      <c r="E30" s="21"/>
      <c r="F30" s="44"/>
    </row>
    <row r="31" spans="1:7" x14ac:dyDescent="0.3">
      <c r="A31" s="21" t="str">
        <f>'Menus déroulants'!A9</f>
        <v xml:space="preserve">C.2. Frais généraux </v>
      </c>
      <c r="B31" s="41">
        <f>SUMIF('Coûts réels'!D:D,A31,'Coûts réels'!P:P)</f>
        <v>0</v>
      </c>
      <c r="E31" s="21"/>
      <c r="F31" s="44"/>
    </row>
    <row r="32" spans="1:7" x14ac:dyDescent="0.3">
      <c r="A32" s="21" t="str">
        <f>'Menus déroulants'!A10</f>
        <v>D.1. Matières premières directement liées au projet FSE+</v>
      </c>
      <c r="B32" s="41">
        <f>SUMIF('Coûts réels'!D:D,A32,'Coûts réels'!P:P)</f>
        <v>0</v>
      </c>
      <c r="E32" s="21"/>
      <c r="F32" s="44"/>
    </row>
    <row r="33" spans="1:6" x14ac:dyDescent="0.3">
      <c r="A33" s="22" t="str">
        <f>'Menus déroulants'!A11</f>
        <v>Equilibre (réservé à l'Agence FSE)</v>
      </c>
      <c r="B33" s="165">
        <f>SUMIF('Coûts réels'!D:D,A33,'Coûts réels'!P:P)</f>
        <v>0</v>
      </c>
      <c r="E33" s="21"/>
      <c r="F33" s="44"/>
    </row>
    <row r="34" spans="1:6" hidden="1" x14ac:dyDescent="0.3">
      <c r="A34" s="23"/>
      <c r="B34" s="39"/>
      <c r="E34" s="21"/>
      <c r="F34" s="44"/>
    </row>
    <row r="35" spans="1:6" hidden="1" x14ac:dyDescent="0.3">
      <c r="A35" s="40" t="s">
        <v>83</v>
      </c>
      <c r="B35" s="163" t="e">
        <f>IF($B$7="Coûts unitaires",SUM('Coûts unitaires'!$F:$F),"")+B36</f>
        <v>#VALUE!</v>
      </c>
      <c r="E35" s="21"/>
      <c r="F35" s="44"/>
    </row>
    <row r="36" spans="1:6" hidden="1" x14ac:dyDescent="0.3">
      <c r="A36" s="22" t="s">
        <v>128</v>
      </c>
      <c r="B36" s="164">
        <v>0</v>
      </c>
      <c r="E36" s="21"/>
      <c r="F36" s="44"/>
    </row>
    <row r="37" spans="1:6" ht="15" customHeight="1" x14ac:dyDescent="0.3">
      <c r="A37" s="219" t="s">
        <v>49</v>
      </c>
      <c r="B37" s="220"/>
      <c r="C37" s="220"/>
      <c r="D37" s="220"/>
      <c r="E37" s="221"/>
      <c r="F37" s="46"/>
    </row>
    <row r="38" spans="1:6" x14ac:dyDescent="0.3">
      <c r="A38" s="35"/>
      <c r="B38" s="99" t="s">
        <v>10</v>
      </c>
      <c r="C38" s="91" t="s">
        <v>11</v>
      </c>
      <c r="D38" s="91" t="s">
        <v>71</v>
      </c>
      <c r="E38" s="92" t="s">
        <v>12</v>
      </c>
      <c r="F38" s="47" t="s">
        <v>20</v>
      </c>
    </row>
    <row r="39" spans="1:6" x14ac:dyDescent="0.3">
      <c r="A39" s="93" t="s">
        <v>101</v>
      </c>
      <c r="B39" s="174">
        <f>SUM($C$39:$E$39)</f>
        <v>0</v>
      </c>
      <c r="C39" s="100">
        <v>0</v>
      </c>
      <c r="D39" s="100">
        <v>0</v>
      </c>
      <c r="E39" s="101">
        <v>0</v>
      </c>
      <c r="F39" s="161" t="str">
        <f>IF(B39=0,"OK",IF(SUM(C39:E39)=100%,"OK","NOK"))</f>
        <v>OK</v>
      </c>
    </row>
    <row r="40" spans="1:6" x14ac:dyDescent="0.3">
      <c r="A40" s="143" t="s">
        <v>102</v>
      </c>
      <c r="B40" s="144">
        <f>IF($B$7="Coûts réels",$B$24,IF($B$7="Coûts simplifiés (option 15%)",$B$16,IF($B$7="Coûts simplifiés (option 40%)",$B$9,IF($B$7="Coûts unitaires",$B$35))))</f>
        <v>0</v>
      </c>
      <c r="C40" s="145">
        <f>$B$40*C$39</f>
        <v>0</v>
      </c>
      <c r="D40" s="146">
        <f>$B$40*D$39</f>
        <v>0</v>
      </c>
      <c r="E40" s="147">
        <f>$B$40*E$39</f>
        <v>0</v>
      </c>
      <c r="F40" s="48" t="str">
        <f>IF(SUM(C40:E40)=0,"OK",IF(SUM(C40:E40)=B40,"OK","NOK"))</f>
        <v>OK</v>
      </c>
    </row>
    <row r="41" spans="1:6" x14ac:dyDescent="0.3">
      <c r="A41" s="21"/>
      <c r="B41" s="25"/>
      <c r="E41" s="21"/>
      <c r="F41" s="44"/>
    </row>
    <row r="42" spans="1:6" ht="15" customHeight="1" x14ac:dyDescent="0.3">
      <c r="A42" s="222" t="s">
        <v>79</v>
      </c>
      <c r="B42" s="223"/>
      <c r="C42" s="223"/>
      <c r="D42" s="223"/>
      <c r="E42" s="224"/>
      <c r="F42" s="49"/>
    </row>
    <row r="43" spans="1:6" x14ac:dyDescent="0.3">
      <c r="A43" s="35"/>
      <c r="B43" s="102" t="s">
        <v>10</v>
      </c>
      <c r="C43" s="103" t="s">
        <v>11</v>
      </c>
      <c r="D43" s="103" t="s">
        <v>71</v>
      </c>
      <c r="E43" s="104" t="s">
        <v>12</v>
      </c>
      <c r="F43" s="47" t="s">
        <v>20</v>
      </c>
    </row>
    <row r="44" spans="1:6" x14ac:dyDescent="0.3">
      <c r="A44" s="35" t="s">
        <v>66</v>
      </c>
      <c r="B44" s="36">
        <f>SUMIF('Sources de financement'!$C:$C,'Menus déroulants'!$C$16,'Sources de financement'!J:J)</f>
        <v>0</v>
      </c>
      <c r="C44" s="36">
        <f>SUMIF('Sources de financement'!$C:$C,'Menus déroulants'!$C$16,'Sources de financement'!K:K)</f>
        <v>0</v>
      </c>
      <c r="D44" s="36">
        <f>SUMIF('Sources de financement'!$C:$C,'Menus déroulants'!$C$16,'Sources de financement'!L:L)</f>
        <v>0</v>
      </c>
      <c r="E44" s="37">
        <f>SUMIF('Sources de financement'!$C:$C,'Menus déroulants'!$C$16,'Sources de financement'!M:M)</f>
        <v>0</v>
      </c>
      <c r="F44" s="50" t="str">
        <f>IF(ROUND(SUM(C44:E44),2)=ROUND(B44,2),"OK","NOK")</f>
        <v>OK</v>
      </c>
    </row>
    <row r="45" spans="1:6" x14ac:dyDescent="0.3">
      <c r="A45" s="26" t="s">
        <v>67</v>
      </c>
      <c r="B45" s="27">
        <f>SUMIF('Sources de financement'!$C:$C,'Menus déroulants'!$C$17,'Sources de financement'!J:J)</f>
        <v>0</v>
      </c>
      <c r="C45" s="27">
        <f>SUMIF('Sources de financement'!$C:$C,'Menus déroulants'!$C$17,'Sources de financement'!K:K)</f>
        <v>0</v>
      </c>
      <c r="D45" s="27">
        <f>SUMIF('Sources de financement'!$C:$C,'Menus déroulants'!$C$17,'Sources de financement'!L:L)</f>
        <v>0</v>
      </c>
      <c r="E45" s="28">
        <f>SUMIF('Sources de financement'!$C:$C,'Menus déroulants'!$C$17,'Sources de financement'!M:M)</f>
        <v>0</v>
      </c>
      <c r="F45" s="50" t="str">
        <f t="shared" ref="F45:F46" si="0">IF(ROUND(SUM(C45:E45),2)=ROUND(B45,2),"OK","NOK")</f>
        <v>OK</v>
      </c>
    </row>
    <row r="46" spans="1:6" x14ac:dyDescent="0.3">
      <c r="A46" s="166" t="s">
        <v>126</v>
      </c>
      <c r="B46" s="167">
        <f>SUMIF('Sources de financement'!$C:$C,'Menus déroulants'!$C$19,'Sources de financement'!J:J)</f>
        <v>0</v>
      </c>
      <c r="C46" s="167">
        <f>SUMIF('Sources de financement'!$C:$C,'Menus déroulants'!$C$19,'Sources de financement'!K:K)</f>
        <v>0</v>
      </c>
      <c r="D46" s="167">
        <f>SUMIF('Sources de financement'!$C:$C,'Menus déroulants'!$C$19,'Sources de financement'!L:L)</f>
        <v>0</v>
      </c>
      <c r="E46" s="168">
        <f>SUMIF('Sources de financement'!$C:$C,'Menus déroulants'!$C$19,'Sources de financement'!M:M)</f>
        <v>0</v>
      </c>
      <c r="F46" s="50" t="str">
        <f t="shared" si="0"/>
        <v>OK</v>
      </c>
    </row>
    <row r="47" spans="1:6" x14ac:dyDescent="0.3">
      <c r="A47" s="170" t="s">
        <v>129</v>
      </c>
      <c r="B47" s="171">
        <f>SUM(B44:B46)</f>
        <v>0</v>
      </c>
      <c r="C47" s="171">
        <f t="shared" ref="C47:E47" si="1">SUM(C44:C46)</f>
        <v>0</v>
      </c>
      <c r="D47" s="171">
        <f t="shared" si="1"/>
        <v>0</v>
      </c>
      <c r="E47" s="172">
        <f t="shared" si="1"/>
        <v>0</v>
      </c>
      <c r="F47" s="50" t="str">
        <f t="shared" ref="F47:F54" si="2">IF(ROUND(SUM(C47:E47),2)=ROUND(B47,2),"OK","NOK")</f>
        <v>OK</v>
      </c>
    </row>
    <row r="48" spans="1:6" x14ac:dyDescent="0.3">
      <c r="A48" s="38" t="s">
        <v>103</v>
      </c>
      <c r="B48" s="107">
        <f>B40-B47</f>
        <v>0</v>
      </c>
      <c r="C48" s="107">
        <f t="shared" ref="C48:E48" si="3">C40-C47</f>
        <v>0</v>
      </c>
      <c r="D48" s="107">
        <f t="shared" si="3"/>
        <v>0</v>
      </c>
      <c r="E48" s="169">
        <f t="shared" si="3"/>
        <v>0</v>
      </c>
      <c r="F48" s="50" t="str">
        <f t="shared" si="2"/>
        <v>OK</v>
      </c>
    </row>
    <row r="49" spans="1:6" x14ac:dyDescent="0.3">
      <c r="A49" s="26" t="s">
        <v>64</v>
      </c>
      <c r="B49" s="27">
        <f>SUMIF('Sources de financement'!$C:$C,'Menus déroulants'!$C$13,'Sources de financement'!J:J)</f>
        <v>0</v>
      </c>
      <c r="C49" s="27">
        <f>SUMIF('Sources de financement'!$C:$C,'Menus déroulants'!$C$13,'Sources de financement'!K:K)</f>
        <v>0</v>
      </c>
      <c r="D49" s="27">
        <f>SUMIF('Sources de financement'!$C:$C,'Menus déroulants'!$C$13,'Sources de financement'!L:L)</f>
        <v>0</v>
      </c>
      <c r="E49" s="28">
        <f>SUMIF('Sources de financement'!$C:$C,'Menus déroulants'!$C$13,'Sources de financement'!M:M)</f>
        <v>0</v>
      </c>
      <c r="F49" s="50" t="str">
        <f t="shared" si="2"/>
        <v>OK</v>
      </c>
    </row>
    <row r="50" spans="1:6" x14ac:dyDescent="0.3">
      <c r="A50" s="26" t="s">
        <v>19</v>
      </c>
      <c r="B50" s="27">
        <f>SUMIF('Sources de financement'!$C:$C,'Menus déroulants'!$C$15,'Sources de financement'!J:J)</f>
        <v>0</v>
      </c>
      <c r="C50" s="27">
        <f>SUMIF('Sources de financement'!$C:$C,'Menus déroulants'!$C$15,'Sources de financement'!K:K)</f>
        <v>0</v>
      </c>
      <c r="D50" s="27">
        <f>SUMIF('Sources de financement'!$C:$C,'Menus déroulants'!$C$15,'Sources de financement'!L:L)</f>
        <v>0</v>
      </c>
      <c r="E50" s="28">
        <f>SUMIF('Sources de financement'!$C:$C,'Menus déroulants'!$C$15,'Sources de financement'!M:M)</f>
        <v>0</v>
      </c>
      <c r="F50" s="50" t="str">
        <f t="shared" ref="F50" si="4">IF(ROUND(SUM(C50:E50),2)=ROUND(B50,2),"OK","NOK")</f>
        <v>OK</v>
      </c>
    </row>
    <row r="51" spans="1:6" x14ac:dyDescent="0.3">
      <c r="A51" s="26" t="s">
        <v>73</v>
      </c>
      <c r="B51" s="27">
        <f>SUMIF('Sources de financement'!$C:$C,'Menus déroulants'!$C$14,'Sources de financement'!J:J)</f>
        <v>0</v>
      </c>
      <c r="C51" s="27">
        <f>SUMIF('Sources de financement'!$C:$C,'Menus déroulants'!$C$14,'Sources de financement'!K:K)</f>
        <v>0</v>
      </c>
      <c r="D51" s="27">
        <f>SUMIF('Sources de financement'!$C:$C,'Menus déroulants'!$C$14,'Sources de financement'!L:L)</f>
        <v>0</v>
      </c>
      <c r="E51" s="28">
        <f>SUMIF('Sources de financement'!$C:$C,'Menus déroulants'!$C$14,'Sources de financement'!M:M)</f>
        <v>0</v>
      </c>
      <c r="F51" s="50" t="str">
        <f t="shared" ref="F51" si="5">IF(ROUND(SUM(C51:E51),2)=ROUND(B51,2),"OK","NOK")</f>
        <v>OK</v>
      </c>
    </row>
    <row r="52" spans="1:6" x14ac:dyDescent="0.3">
      <c r="A52" s="166" t="s">
        <v>127</v>
      </c>
      <c r="B52" s="167">
        <f>SUMIF('Sources de financement'!$C:$C,'Menus déroulants'!$C$18,'Sources de financement'!J:J)</f>
        <v>0</v>
      </c>
      <c r="C52" s="167">
        <f>SUMIF('Sources de financement'!$C:$C,'Menus déroulants'!$C$18,'Sources de financement'!K:K)</f>
        <v>0</v>
      </c>
      <c r="D52" s="167">
        <f>SUMIF('Sources de financement'!$C:$C,'Menus déroulants'!$C$18,'Sources de financement'!L:L)</f>
        <v>0</v>
      </c>
      <c r="E52" s="168">
        <f>SUMIF('Sources de financement'!$C:$C,'Menus déroulants'!$C$18,'Sources de financement'!M:M)</f>
        <v>0</v>
      </c>
      <c r="F52" s="50" t="str">
        <f t="shared" si="2"/>
        <v>OK</v>
      </c>
    </row>
    <row r="53" spans="1:6" x14ac:dyDescent="0.3">
      <c r="A53" s="29" t="s">
        <v>65</v>
      </c>
      <c r="B53" s="108">
        <f>SUM(B49:B52)</f>
        <v>0</v>
      </c>
      <c r="C53" s="108">
        <f>SUM(C49:C52)</f>
        <v>0</v>
      </c>
      <c r="D53" s="108">
        <f>SUM(D49:D52)</f>
        <v>0</v>
      </c>
      <c r="E53" s="109">
        <f>SUM(E49:E52)</f>
        <v>0</v>
      </c>
      <c r="F53" s="50" t="str">
        <f t="shared" si="2"/>
        <v>OK</v>
      </c>
    </row>
    <row r="54" spans="1:6" ht="14.55" customHeight="1" x14ac:dyDescent="0.3">
      <c r="A54" s="151" t="s">
        <v>115</v>
      </c>
      <c r="B54" s="141">
        <f>B53+B47</f>
        <v>0</v>
      </c>
      <c r="C54" s="141">
        <f t="shared" ref="C54:E54" si="6">C53+C47</f>
        <v>0</v>
      </c>
      <c r="D54" s="141">
        <f t="shared" si="6"/>
        <v>0</v>
      </c>
      <c r="E54" s="142">
        <f t="shared" si="6"/>
        <v>0</v>
      </c>
      <c r="F54" s="50" t="str">
        <f t="shared" si="2"/>
        <v>OK</v>
      </c>
    </row>
    <row r="55" spans="1:6" ht="5.4" customHeight="1" x14ac:dyDescent="0.3">
      <c r="A55" s="52"/>
      <c r="B55" s="22"/>
      <c r="C55" s="53"/>
      <c r="D55" s="53"/>
      <c r="E55" s="53"/>
      <c r="F55" s="44"/>
    </row>
    <row r="56" spans="1:6" x14ac:dyDescent="0.3">
      <c r="A56" s="52" t="s">
        <v>89</v>
      </c>
      <c r="B56" s="22"/>
      <c r="C56" s="53" t="str">
        <f>IF(C$6=0,"",MIN($C$6,C48*50%))</f>
        <v/>
      </c>
      <c r="D56" s="53" t="str">
        <f>IF(D$6=0,"",MIN(D$6*(6/4),D$48*(0.6)))</f>
        <v/>
      </c>
      <c r="E56" s="53" t="str">
        <f>IF(E$6=0,"",MIN($E$6,E$48*50%))</f>
        <v/>
      </c>
      <c r="F56" s="44"/>
    </row>
    <row r="57" spans="1:6" ht="33.75" customHeight="1" x14ac:dyDescent="0.3">
      <c r="A57" s="52" t="s">
        <v>109</v>
      </c>
      <c r="B57" s="22"/>
      <c r="C57" s="67" t="str">
        <f>IF(C6=0,"",IF(C53&gt;=(C48*50%),"Au moins 50% du cofinancement : ok","PPB insuffisant pour l'équilibre 50% PPB / 50% FSE"))</f>
        <v/>
      </c>
      <c r="D57" s="67" t="str">
        <f>IF(D6=0,"",IF(D53&gt;=D48*(60%),"Au moins 60% du cofinancement : ok","PPB insuffisant pour l'équilibre 60% PPB / 40% FSE"))</f>
        <v/>
      </c>
      <c r="E57" s="67" t="str">
        <f>IF(E6=0,"",IF(E53&gt;=(E48*50%), "Au moins 50% du cofinancement : ok", "PPB insuffisant pour l'équilibre 50% PPB / 50% FSE"))</f>
        <v/>
      </c>
      <c r="F57" s="50"/>
    </row>
    <row r="58" spans="1:6" ht="15" customHeight="1" x14ac:dyDescent="0.3">
      <c r="A58" s="225" t="s">
        <v>63</v>
      </c>
      <c r="B58" s="226"/>
      <c r="C58" s="226"/>
      <c r="D58" s="226"/>
      <c r="E58" s="227"/>
      <c r="F58" s="51"/>
    </row>
    <row r="59" spans="1:6" x14ac:dyDescent="0.3">
      <c r="A59" s="30"/>
      <c r="B59" s="102" t="s">
        <v>10</v>
      </c>
      <c r="C59" s="105" t="s">
        <v>11</v>
      </c>
      <c r="D59" s="105" t="s">
        <v>71</v>
      </c>
      <c r="E59" s="106" t="s">
        <v>12</v>
      </c>
      <c r="F59" s="47" t="s">
        <v>20</v>
      </c>
    </row>
    <row r="60" spans="1:6" x14ac:dyDescent="0.3">
      <c r="A60" s="24" t="s">
        <v>104</v>
      </c>
      <c r="B60" s="110">
        <f>B6</f>
        <v>0</v>
      </c>
      <c r="C60" s="111">
        <f>C6</f>
        <v>0</v>
      </c>
      <c r="D60" s="111">
        <f>D6</f>
        <v>0</v>
      </c>
      <c r="E60" s="112">
        <f>E6</f>
        <v>0</v>
      </c>
      <c r="F60" s="50" t="str">
        <f t="shared" ref="F60:F61" si="7">IF(ROUND(SUM(C60:E60),2)=ROUND(B60,2),"OK","NOK")</f>
        <v>OK</v>
      </c>
    </row>
    <row r="61" spans="1:6" s="31" customFormat="1" ht="15.6" x14ac:dyDescent="0.3">
      <c r="A61" s="42" t="s">
        <v>105</v>
      </c>
      <c r="B61" s="113">
        <f>B40-B54</f>
        <v>0</v>
      </c>
      <c r="C61" s="113">
        <f>C40-C54</f>
        <v>0</v>
      </c>
      <c r="D61" s="113">
        <f>D40-D54</f>
        <v>0</v>
      </c>
      <c r="E61" s="114">
        <f>E40-E54</f>
        <v>0</v>
      </c>
      <c r="F61" s="50" t="str">
        <f t="shared" si="7"/>
        <v>OK</v>
      </c>
    </row>
    <row r="62" spans="1:6" ht="28.8" x14ac:dyDescent="0.3">
      <c r="A62" s="148" t="s">
        <v>116</v>
      </c>
      <c r="B62" s="149">
        <f>SUM(C62:E62)</f>
        <v>0</v>
      </c>
      <c r="C62" s="149">
        <f>MIN(C60,C61,C53)</f>
        <v>0</v>
      </c>
      <c r="D62" s="149">
        <f>MIN(D60,D61,D53*(40/60))</f>
        <v>0</v>
      </c>
      <c r="E62" s="150">
        <f>MIN(E60,E61,E53)</f>
        <v>0</v>
      </c>
      <c r="F62" s="50" t="str">
        <f>IF(SUM(C62:E62)=B62,"OK","NOK")</f>
        <v>OK</v>
      </c>
    </row>
    <row r="63" spans="1:6" x14ac:dyDescent="0.3">
      <c r="A63" s="176" t="s">
        <v>84</v>
      </c>
      <c r="B63" s="69">
        <f>SUM(ROUND(C63,2)+ROUND(D63,2)+ROUND(E63,2))</f>
        <v>0</v>
      </c>
      <c r="C63" s="69">
        <f>IF(C61&gt;C60,C61-C60,0)</f>
        <v>0</v>
      </c>
      <c r="D63" s="69">
        <f>IF(D61&gt;D60,D61-D60,0)</f>
        <v>0</v>
      </c>
      <c r="E63" s="177">
        <f>IF(E61&gt;E60,E61-E60,0)</f>
        <v>0</v>
      </c>
      <c r="F63" s="50"/>
    </row>
    <row r="64" spans="1:6" ht="15" customHeight="1" x14ac:dyDescent="0.3">
      <c r="A64" s="178" t="s">
        <v>130</v>
      </c>
      <c r="B64" s="175">
        <f>B40-B54-B62</f>
        <v>0</v>
      </c>
      <c r="C64" s="175">
        <f>C40-C54-C62</f>
        <v>0</v>
      </c>
      <c r="D64" s="175">
        <f t="shared" ref="D64:E64" si="8">D40-D54-D62</f>
        <v>0</v>
      </c>
      <c r="E64" s="179">
        <f t="shared" si="8"/>
        <v>0</v>
      </c>
    </row>
  </sheetData>
  <sheetProtection algorithmName="SHA-512" hashValue="xrXXmj9o/zqlCs79rLs8KUuXWRxE9h6Gt3VeJN/S+RJdMBD7AD3xjo9dgiuVKR9AhNtTZPXTVVDqYcEbj23m/Q==" saltValue="mBBlRZtlbHwbjI0tGgNxgQ==" spinCount="100000" sheet="1" formatCells="0" formatColumns="0" formatRows="0"/>
  <mergeCells count="7">
    <mergeCell ref="F7:F8"/>
    <mergeCell ref="A37:E37"/>
    <mergeCell ref="A42:E42"/>
    <mergeCell ref="A58:E58"/>
    <mergeCell ref="F9:F10"/>
    <mergeCell ref="F16:F17"/>
    <mergeCell ref="F24:F25"/>
  </mergeCells>
  <conditionalFormatting sqref="F6:F7">
    <cfRule type="containsText" dxfId="1" priority="1" operator="containsText" text="Erreur : répartition entre zones est &lt;&gt; total agréé">
      <formula>NOT(ISERROR(SEARCH("Erreur : répartition entre zones est &lt;&gt; total agréé",F6)))</formula>
    </cfRule>
  </conditionalFormatting>
  <conditionalFormatting sqref="F39:F40 F44:F54 F60:F62">
    <cfRule type="containsText" dxfId="0" priority="2" operator="containsText" text="NOK">
      <formula>NOT(ISERROR(SEARCH("NOK",F39)))</formula>
    </cfRule>
  </conditionalFormatting>
  <dataValidations xWindow="795" yWindow="448" count="1">
    <dataValidation type="list" errorTitle="Attention" error="Merci d'utiliser le menu déroulant" promptTitle="Menu déroulant" prompt="Merci d'utiliser le menu déroulant" sqref="B7" xr:uid="{A9E28400-B6EB-441D-A639-1A6B26B6866E}">
      <formula1>_Modalités</formula1>
    </dataValidation>
  </dataValidations>
  <printOptions horizontalCentered="1" verticalCentered="1"/>
  <pageMargins left="0.23622047244094491" right="0.23622047244094491" top="0.29604166666666665" bottom="0.55118110236220474" header="0.31496062992125984" footer="0.31496062992125984"/>
  <pageSetup paperSize="9" scale="53" orientation="landscape" horizontalDpi="4294967295" verticalDpi="4294967295" r:id="rId1"/>
  <headerFooter>
    <oddFooter>&amp;L&amp;"Arial Narrow,Normal"&amp;10Imprimé le : &amp;D&amp;R&amp;"Arial Narrow,Normal"&amp;10&amp;Z&amp;F
Feuille : &amp;A</oddFooter>
  </headerFooter>
  <ignoredErrors>
    <ignoredError sqref="B13 B21" formula="1"/>
    <ignoredError sqref="B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4BAF-35B5-460E-80ED-7BB67429304B}">
  <sheetPr codeName="Feuil2">
    <tabColor theme="2" tint="-9.9978637043366805E-2"/>
    <pageSetUpPr fitToPage="1"/>
  </sheetPr>
  <dimension ref="A1:F200"/>
  <sheetViews>
    <sheetView showGridLines="0" zoomScale="85" zoomScaleNormal="85" zoomScaleSheetLayoutView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0" defaultRowHeight="14.4" x14ac:dyDescent="0.3"/>
  <cols>
    <col min="1" max="1" width="12.109375" style="21" customWidth="1"/>
    <col min="2" max="2" width="36.6640625" style="21" bestFit="1" customWidth="1"/>
    <col min="3" max="3" width="16.5546875" style="33" bestFit="1" customWidth="1"/>
    <col min="4" max="4" width="45.109375" style="21" bestFit="1" customWidth="1"/>
    <col min="5" max="5" width="58" style="21" bestFit="1" customWidth="1"/>
    <col min="6" max="6" width="22.6640625" style="21" customWidth="1"/>
    <col min="7" max="16384" width="11.44140625" style="32" hidden="1"/>
  </cols>
  <sheetData>
    <row r="1" spans="1:6" ht="36.75" customHeight="1" x14ac:dyDescent="0.3">
      <c r="A1" s="43"/>
      <c r="B1" s="229" t="s">
        <v>96</v>
      </c>
      <c r="C1" s="229"/>
      <c r="D1" s="229"/>
      <c r="E1" s="229"/>
      <c r="F1" s="181" t="s">
        <v>86</v>
      </c>
    </row>
    <row r="2" spans="1:6" ht="51.75" customHeight="1" x14ac:dyDescent="0.3">
      <c r="A2" s="54" t="s">
        <v>132</v>
      </c>
      <c r="B2" s="5" t="s">
        <v>53</v>
      </c>
      <c r="C2" s="6" t="s">
        <v>74</v>
      </c>
      <c r="D2" s="6" t="s">
        <v>54</v>
      </c>
      <c r="E2" s="16" t="s">
        <v>93</v>
      </c>
      <c r="F2" s="55" t="s">
        <v>134</v>
      </c>
    </row>
    <row r="3" spans="1:6" ht="15" customHeight="1" x14ac:dyDescent="0.3">
      <c r="A3" s="43"/>
      <c r="B3" s="162"/>
      <c r="C3" s="182"/>
      <c r="D3" s="134"/>
      <c r="E3" s="183"/>
      <c r="F3" s="84"/>
    </row>
    <row r="4" spans="1:6" ht="15" customHeight="1" x14ac:dyDescent="0.3">
      <c r="A4" s="43"/>
      <c r="B4" s="118"/>
      <c r="C4" s="184"/>
      <c r="D4" s="134"/>
      <c r="E4" s="185"/>
      <c r="F4" s="84"/>
    </row>
    <row r="5" spans="1:6" ht="15" customHeight="1" x14ac:dyDescent="0.3">
      <c r="A5" s="43"/>
      <c r="B5" s="10"/>
      <c r="C5" s="120"/>
      <c r="D5" s="34"/>
      <c r="E5" s="121"/>
      <c r="F5" s="84"/>
    </row>
    <row r="6" spans="1:6" ht="15" customHeight="1" x14ac:dyDescent="0.3">
      <c r="A6" s="43"/>
      <c r="B6" s="10"/>
      <c r="C6" s="120"/>
      <c r="D6" s="34"/>
      <c r="E6" s="121"/>
      <c r="F6" s="84"/>
    </row>
    <row r="7" spans="1:6" ht="15" customHeight="1" x14ac:dyDescent="0.3">
      <c r="A7" s="43"/>
      <c r="B7" s="10"/>
      <c r="C7" s="120"/>
      <c r="D7" s="34"/>
      <c r="E7" s="121"/>
      <c r="F7" s="84"/>
    </row>
    <row r="8" spans="1:6" ht="15" customHeight="1" x14ac:dyDescent="0.3">
      <c r="A8" s="43"/>
      <c r="B8" s="119"/>
      <c r="C8" s="120"/>
      <c r="D8" s="34"/>
      <c r="E8" s="121"/>
      <c r="F8" s="84"/>
    </row>
    <row r="9" spans="1:6" ht="15" customHeight="1" x14ac:dyDescent="0.3">
      <c r="A9" s="43"/>
      <c r="B9" s="10"/>
      <c r="C9" s="120"/>
      <c r="D9" s="34"/>
      <c r="E9" s="121"/>
      <c r="F9" s="84"/>
    </row>
    <row r="10" spans="1:6" ht="15" customHeight="1" x14ac:dyDescent="0.3">
      <c r="A10" s="43"/>
      <c r="B10" s="10"/>
      <c r="C10" s="120"/>
      <c r="D10" s="34"/>
      <c r="E10" s="121"/>
      <c r="F10" s="84"/>
    </row>
    <row r="11" spans="1:6" ht="15" customHeight="1" x14ac:dyDescent="0.3">
      <c r="A11" s="43"/>
      <c r="B11" s="10"/>
      <c r="C11" s="120"/>
      <c r="D11" s="34"/>
      <c r="E11" s="121"/>
      <c r="F11" s="84"/>
    </row>
    <row r="12" spans="1:6" ht="15" customHeight="1" x14ac:dyDescent="0.3">
      <c r="A12" s="43"/>
      <c r="B12" s="10"/>
      <c r="C12" s="120"/>
      <c r="D12" s="34"/>
      <c r="E12" s="121"/>
      <c r="F12" s="84"/>
    </row>
    <row r="13" spans="1:6" ht="15" customHeight="1" x14ac:dyDescent="0.3">
      <c r="A13" s="43"/>
      <c r="B13" s="10"/>
      <c r="C13" s="120"/>
      <c r="D13" s="34"/>
      <c r="E13" s="121"/>
      <c r="F13" s="84"/>
    </row>
    <row r="14" spans="1:6" ht="15" customHeight="1" x14ac:dyDescent="0.3">
      <c r="A14" s="43"/>
      <c r="B14" s="10"/>
      <c r="C14" s="120"/>
      <c r="D14" s="34"/>
      <c r="E14" s="121"/>
      <c r="F14" s="84"/>
    </row>
    <row r="15" spans="1:6" ht="15" customHeight="1" x14ac:dyDescent="0.3">
      <c r="A15" s="43"/>
      <c r="B15" s="10"/>
      <c r="C15" s="120"/>
      <c r="D15" s="34"/>
      <c r="E15" s="121"/>
      <c r="F15" s="84"/>
    </row>
    <row r="16" spans="1:6" ht="15" customHeight="1" x14ac:dyDescent="0.3">
      <c r="A16" s="43"/>
      <c r="B16" s="10"/>
      <c r="C16" s="120"/>
      <c r="D16" s="34"/>
      <c r="E16" s="121"/>
      <c r="F16" s="84"/>
    </row>
    <row r="17" spans="1:6" ht="15" customHeight="1" x14ac:dyDescent="0.3">
      <c r="A17" s="43"/>
      <c r="B17" s="10"/>
      <c r="C17" s="120"/>
      <c r="D17" s="34"/>
      <c r="E17" s="121"/>
      <c r="F17" s="84"/>
    </row>
    <row r="18" spans="1:6" ht="15" customHeight="1" x14ac:dyDescent="0.3">
      <c r="A18" s="43"/>
      <c r="B18" s="10"/>
      <c r="C18" s="120"/>
      <c r="D18" s="34"/>
      <c r="E18" s="121"/>
      <c r="F18" s="84"/>
    </row>
    <row r="19" spans="1:6" ht="15" customHeight="1" x14ac:dyDescent="0.3">
      <c r="A19" s="43"/>
      <c r="B19" s="10"/>
      <c r="C19" s="120"/>
      <c r="D19" s="34"/>
      <c r="E19" s="121"/>
      <c r="F19" s="84"/>
    </row>
    <row r="20" spans="1:6" ht="15" customHeight="1" x14ac:dyDescent="0.3">
      <c r="A20" s="43"/>
      <c r="B20" s="10"/>
      <c r="C20" s="120"/>
      <c r="D20" s="34"/>
      <c r="E20" s="121"/>
      <c r="F20" s="84"/>
    </row>
    <row r="21" spans="1:6" ht="15" customHeight="1" x14ac:dyDescent="0.3">
      <c r="A21" s="43"/>
      <c r="B21" s="10"/>
      <c r="C21" s="120"/>
      <c r="D21" s="34"/>
      <c r="E21" s="121"/>
      <c r="F21" s="84"/>
    </row>
    <row r="22" spans="1:6" ht="15" customHeight="1" x14ac:dyDescent="0.3">
      <c r="A22" s="43"/>
      <c r="B22" s="10"/>
      <c r="C22" s="120"/>
      <c r="D22" s="34"/>
      <c r="E22" s="121"/>
      <c r="F22" s="84"/>
    </row>
    <row r="23" spans="1:6" ht="15" customHeight="1" x14ac:dyDescent="0.3">
      <c r="A23" s="43"/>
      <c r="B23" s="10"/>
      <c r="C23" s="120"/>
      <c r="D23" s="34"/>
      <c r="E23" s="121"/>
      <c r="F23" s="84"/>
    </row>
    <row r="24" spans="1:6" ht="15" customHeight="1" x14ac:dyDescent="0.3">
      <c r="A24" s="43"/>
      <c r="B24" s="10"/>
      <c r="C24" s="120"/>
      <c r="D24" s="34"/>
      <c r="E24" s="121"/>
      <c r="F24" s="84"/>
    </row>
    <row r="25" spans="1:6" ht="15" customHeight="1" x14ac:dyDescent="0.3">
      <c r="A25" s="43"/>
      <c r="B25" s="10"/>
      <c r="C25" s="120"/>
      <c r="D25" s="34"/>
      <c r="E25" s="121"/>
      <c r="F25" s="84"/>
    </row>
    <row r="26" spans="1:6" ht="15" customHeight="1" x14ac:dyDescent="0.3">
      <c r="A26" s="43"/>
      <c r="B26" s="10"/>
      <c r="C26" s="120"/>
      <c r="D26" s="34"/>
      <c r="E26" s="121"/>
      <c r="F26" s="84"/>
    </row>
    <row r="27" spans="1:6" ht="15" customHeight="1" x14ac:dyDescent="0.3">
      <c r="A27" s="43"/>
      <c r="B27" s="10"/>
      <c r="C27" s="120"/>
      <c r="D27" s="34"/>
      <c r="E27" s="121"/>
      <c r="F27" s="84"/>
    </row>
    <row r="28" spans="1:6" ht="15" customHeight="1" x14ac:dyDescent="0.3">
      <c r="A28" s="43"/>
      <c r="B28" s="10"/>
      <c r="C28" s="120"/>
      <c r="D28" s="34"/>
      <c r="E28" s="121"/>
      <c r="F28" s="84"/>
    </row>
    <row r="29" spans="1:6" ht="15" customHeight="1" x14ac:dyDescent="0.3">
      <c r="A29" s="43"/>
      <c r="B29" s="10"/>
      <c r="C29" s="120"/>
      <c r="D29" s="34"/>
      <c r="E29" s="121"/>
      <c r="F29" s="84"/>
    </row>
    <row r="30" spans="1:6" ht="15" customHeight="1" x14ac:dyDescent="0.3">
      <c r="A30" s="43"/>
      <c r="B30" s="10"/>
      <c r="C30" s="120"/>
      <c r="D30" s="34"/>
      <c r="E30" s="121"/>
      <c r="F30" s="84"/>
    </row>
    <row r="31" spans="1:6" ht="15" customHeight="1" x14ac:dyDescent="0.3">
      <c r="A31" s="43"/>
      <c r="B31" s="10"/>
      <c r="C31" s="120"/>
      <c r="D31" s="34"/>
      <c r="E31" s="121"/>
      <c r="F31" s="84"/>
    </row>
    <row r="32" spans="1:6" ht="15" customHeight="1" x14ac:dyDescent="0.3">
      <c r="A32" s="43"/>
      <c r="B32" s="10"/>
      <c r="C32" s="120"/>
      <c r="D32" s="34"/>
      <c r="E32" s="121"/>
      <c r="F32" s="84"/>
    </row>
    <row r="33" spans="1:6" ht="15" customHeight="1" x14ac:dyDescent="0.3">
      <c r="A33" s="43"/>
      <c r="B33" s="10"/>
      <c r="C33" s="120"/>
      <c r="D33" s="34"/>
      <c r="E33" s="121"/>
      <c r="F33" s="84"/>
    </row>
    <row r="34" spans="1:6" ht="15" customHeight="1" x14ac:dyDescent="0.3">
      <c r="A34" s="43"/>
      <c r="B34" s="10"/>
      <c r="C34" s="120"/>
      <c r="D34" s="34"/>
      <c r="E34" s="121"/>
      <c r="F34" s="84"/>
    </row>
    <row r="35" spans="1:6" ht="15" customHeight="1" x14ac:dyDescent="0.3">
      <c r="A35" s="43"/>
      <c r="B35" s="10"/>
      <c r="C35" s="120"/>
      <c r="D35" s="34"/>
      <c r="E35" s="121"/>
      <c r="F35" s="84"/>
    </row>
    <row r="36" spans="1:6" ht="15" customHeight="1" x14ac:dyDescent="0.3">
      <c r="A36" s="43"/>
      <c r="B36" s="10"/>
      <c r="C36" s="120"/>
      <c r="D36" s="34"/>
      <c r="E36" s="121"/>
      <c r="F36" s="84"/>
    </row>
    <row r="37" spans="1:6" ht="15" customHeight="1" x14ac:dyDescent="0.3">
      <c r="A37" s="43"/>
      <c r="B37" s="10"/>
      <c r="C37" s="120"/>
      <c r="D37" s="34"/>
      <c r="E37" s="121"/>
      <c r="F37" s="84"/>
    </row>
    <row r="38" spans="1:6" ht="15" customHeight="1" x14ac:dyDescent="0.3">
      <c r="A38" s="43"/>
      <c r="B38" s="10"/>
      <c r="C38" s="120"/>
      <c r="D38" s="34"/>
      <c r="E38" s="121"/>
      <c r="F38" s="84"/>
    </row>
    <row r="39" spans="1:6" ht="15" customHeight="1" x14ac:dyDescent="0.3">
      <c r="A39" s="43"/>
      <c r="B39" s="10"/>
      <c r="C39" s="120"/>
      <c r="D39" s="34"/>
      <c r="E39" s="121"/>
      <c r="F39" s="84"/>
    </row>
    <row r="40" spans="1:6" ht="15" customHeight="1" x14ac:dyDescent="0.3">
      <c r="A40" s="43"/>
      <c r="B40" s="10"/>
      <c r="C40" s="120"/>
      <c r="D40" s="34"/>
      <c r="E40" s="121"/>
      <c r="F40" s="84"/>
    </row>
    <row r="41" spans="1:6" ht="15" customHeight="1" x14ac:dyDescent="0.3">
      <c r="A41" s="43"/>
      <c r="B41" s="10"/>
      <c r="C41" s="120"/>
      <c r="D41" s="34"/>
      <c r="E41" s="121"/>
      <c r="F41" s="84"/>
    </row>
    <row r="42" spans="1:6" ht="15" customHeight="1" x14ac:dyDescent="0.3">
      <c r="A42" s="43"/>
      <c r="B42" s="10"/>
      <c r="C42" s="120"/>
      <c r="D42" s="34"/>
      <c r="E42" s="121"/>
      <c r="F42" s="84"/>
    </row>
    <row r="43" spans="1:6" ht="15" customHeight="1" x14ac:dyDescent="0.3">
      <c r="A43" s="43"/>
      <c r="B43" s="10"/>
      <c r="C43" s="120"/>
      <c r="D43" s="34"/>
      <c r="E43" s="121"/>
      <c r="F43" s="84"/>
    </row>
    <row r="44" spans="1:6" ht="15" customHeight="1" x14ac:dyDescent="0.3">
      <c r="A44" s="43"/>
      <c r="B44" s="10"/>
      <c r="C44" s="120"/>
      <c r="D44" s="34"/>
      <c r="E44" s="121"/>
      <c r="F44" s="84"/>
    </row>
    <row r="45" spans="1:6" ht="15" customHeight="1" x14ac:dyDescent="0.3">
      <c r="A45" s="43"/>
      <c r="B45" s="10"/>
      <c r="C45" s="120"/>
      <c r="D45" s="34"/>
      <c r="E45" s="121"/>
      <c r="F45" s="84"/>
    </row>
    <row r="46" spans="1:6" ht="15" customHeight="1" x14ac:dyDescent="0.3">
      <c r="A46" s="43"/>
      <c r="B46" s="10"/>
      <c r="C46" s="120"/>
      <c r="D46" s="34"/>
      <c r="E46" s="121"/>
      <c r="F46" s="84"/>
    </row>
    <row r="47" spans="1:6" ht="15" customHeight="1" x14ac:dyDescent="0.3">
      <c r="A47" s="43"/>
      <c r="B47" s="10"/>
      <c r="C47" s="120"/>
      <c r="D47" s="34"/>
      <c r="E47" s="121"/>
      <c r="F47" s="84"/>
    </row>
    <row r="48" spans="1:6" ht="15" customHeight="1" x14ac:dyDescent="0.3">
      <c r="A48" s="43"/>
      <c r="B48" s="10"/>
      <c r="C48" s="120"/>
      <c r="D48" s="34"/>
      <c r="E48" s="121"/>
      <c r="F48" s="84"/>
    </row>
    <row r="49" spans="1:6" ht="15" customHeight="1" x14ac:dyDescent="0.3">
      <c r="A49" s="43"/>
      <c r="B49" s="10"/>
      <c r="C49" s="120"/>
      <c r="D49" s="34"/>
      <c r="E49" s="121"/>
      <c r="F49" s="84"/>
    </row>
    <row r="50" spans="1:6" ht="15" customHeight="1" x14ac:dyDescent="0.3">
      <c r="A50" s="43"/>
      <c r="B50" s="10"/>
      <c r="C50" s="120"/>
      <c r="D50" s="34"/>
      <c r="E50" s="121"/>
      <c r="F50" s="84"/>
    </row>
    <row r="51" spans="1:6" ht="15" customHeight="1" x14ac:dyDescent="0.3">
      <c r="A51" s="43"/>
      <c r="B51" s="10"/>
      <c r="C51" s="120"/>
      <c r="D51" s="34"/>
      <c r="E51" s="121"/>
      <c r="F51" s="84"/>
    </row>
    <row r="52" spans="1:6" ht="15" customHeight="1" x14ac:dyDescent="0.3">
      <c r="A52" s="43"/>
      <c r="B52" s="10"/>
      <c r="C52" s="120"/>
      <c r="D52" s="34"/>
      <c r="E52" s="121"/>
      <c r="F52" s="84"/>
    </row>
    <row r="53" spans="1:6" ht="15" customHeight="1" x14ac:dyDescent="0.3">
      <c r="A53" s="43"/>
      <c r="B53" s="10"/>
      <c r="C53" s="120"/>
      <c r="D53" s="34"/>
      <c r="E53" s="121"/>
      <c r="F53" s="84"/>
    </row>
    <row r="54" spans="1:6" ht="15" customHeight="1" x14ac:dyDescent="0.3">
      <c r="A54" s="43"/>
      <c r="B54" s="10"/>
      <c r="C54" s="120"/>
      <c r="D54" s="34"/>
      <c r="E54" s="121"/>
      <c r="F54" s="84"/>
    </row>
    <row r="55" spans="1:6" ht="15" customHeight="1" x14ac:dyDescent="0.3">
      <c r="A55" s="43"/>
      <c r="B55" s="10"/>
      <c r="C55" s="120"/>
      <c r="D55" s="34"/>
      <c r="E55" s="121"/>
      <c r="F55" s="84"/>
    </row>
    <row r="56" spans="1:6" ht="15" customHeight="1" x14ac:dyDescent="0.3">
      <c r="A56" s="43"/>
      <c r="B56" s="10"/>
      <c r="C56" s="120"/>
      <c r="D56" s="34"/>
      <c r="E56" s="121"/>
      <c r="F56" s="84"/>
    </row>
    <row r="57" spans="1:6" ht="15" customHeight="1" x14ac:dyDescent="0.3">
      <c r="A57" s="43"/>
      <c r="B57" s="10"/>
      <c r="C57" s="120"/>
      <c r="D57" s="34"/>
      <c r="E57" s="121"/>
      <c r="F57" s="84"/>
    </row>
    <row r="58" spans="1:6" ht="15" customHeight="1" x14ac:dyDescent="0.3">
      <c r="A58" s="43"/>
      <c r="B58" s="10"/>
      <c r="C58" s="120"/>
      <c r="D58" s="34"/>
      <c r="E58" s="121"/>
      <c r="F58" s="84"/>
    </row>
    <row r="59" spans="1:6" ht="15" customHeight="1" x14ac:dyDescent="0.3">
      <c r="A59" s="43"/>
      <c r="B59" s="10"/>
      <c r="C59" s="120"/>
      <c r="D59" s="34"/>
      <c r="E59" s="121"/>
      <c r="F59" s="84"/>
    </row>
    <row r="60" spans="1:6" ht="15" customHeight="1" x14ac:dyDescent="0.3">
      <c r="A60" s="43"/>
      <c r="B60" s="10"/>
      <c r="C60" s="120"/>
      <c r="D60" s="34"/>
      <c r="E60" s="121"/>
      <c r="F60" s="84"/>
    </row>
    <row r="61" spans="1:6" ht="15" customHeight="1" x14ac:dyDescent="0.3">
      <c r="A61" s="43"/>
      <c r="B61" s="10"/>
      <c r="C61" s="120"/>
      <c r="D61" s="34"/>
      <c r="E61" s="121"/>
      <c r="F61" s="84"/>
    </row>
    <row r="62" spans="1:6" ht="15" customHeight="1" x14ac:dyDescent="0.3">
      <c r="A62" s="43"/>
      <c r="B62" s="10"/>
      <c r="C62" s="120"/>
      <c r="D62" s="34"/>
      <c r="E62" s="121"/>
      <c r="F62" s="84"/>
    </row>
    <row r="63" spans="1:6" ht="15" customHeight="1" x14ac:dyDescent="0.3">
      <c r="A63" s="43"/>
      <c r="B63" s="10"/>
      <c r="C63" s="120"/>
      <c r="D63" s="34"/>
      <c r="E63" s="121"/>
      <c r="F63" s="84"/>
    </row>
    <row r="64" spans="1:6" ht="15" customHeight="1" x14ac:dyDescent="0.3">
      <c r="A64" s="43"/>
      <c r="B64" s="10"/>
      <c r="C64" s="120"/>
      <c r="D64" s="34"/>
      <c r="E64" s="121"/>
      <c r="F64" s="84"/>
    </row>
    <row r="65" spans="1:6" ht="15" customHeight="1" x14ac:dyDescent="0.3">
      <c r="A65" s="43"/>
      <c r="B65" s="10"/>
      <c r="C65" s="120"/>
      <c r="D65" s="34"/>
      <c r="E65" s="121"/>
      <c r="F65" s="84"/>
    </row>
    <row r="66" spans="1:6" ht="15" customHeight="1" x14ac:dyDescent="0.3">
      <c r="A66" s="43"/>
      <c r="B66" s="10"/>
      <c r="C66" s="120"/>
      <c r="D66" s="34"/>
      <c r="E66" s="121"/>
      <c r="F66" s="84"/>
    </row>
    <row r="67" spans="1:6" ht="15" customHeight="1" x14ac:dyDescent="0.3">
      <c r="A67" s="43"/>
      <c r="B67" s="10"/>
      <c r="C67" s="120"/>
      <c r="D67" s="34"/>
      <c r="E67" s="121"/>
      <c r="F67" s="84"/>
    </row>
    <row r="68" spans="1:6" ht="15" customHeight="1" x14ac:dyDescent="0.3">
      <c r="A68" s="43"/>
      <c r="B68" s="10"/>
      <c r="C68" s="120"/>
      <c r="D68" s="34"/>
      <c r="E68" s="121"/>
      <c r="F68" s="84"/>
    </row>
    <row r="69" spans="1:6" ht="15" customHeight="1" x14ac:dyDescent="0.3">
      <c r="A69" s="43"/>
      <c r="B69" s="10"/>
      <c r="C69" s="120"/>
      <c r="D69" s="34"/>
      <c r="E69" s="121"/>
      <c r="F69" s="84"/>
    </row>
    <row r="70" spans="1:6" ht="15" customHeight="1" x14ac:dyDescent="0.3">
      <c r="A70" s="43"/>
      <c r="B70" s="10"/>
      <c r="C70" s="120"/>
      <c r="D70" s="34"/>
      <c r="E70" s="121"/>
      <c r="F70" s="84"/>
    </row>
    <row r="71" spans="1:6" ht="15" customHeight="1" x14ac:dyDescent="0.3">
      <c r="A71" s="43"/>
      <c r="B71" s="10"/>
      <c r="C71" s="120"/>
      <c r="D71" s="34"/>
      <c r="E71" s="121"/>
      <c r="F71" s="84"/>
    </row>
    <row r="72" spans="1:6" ht="15" customHeight="1" x14ac:dyDescent="0.3">
      <c r="A72" s="43"/>
      <c r="B72" s="10"/>
      <c r="C72" s="120"/>
      <c r="D72" s="34"/>
      <c r="E72" s="121"/>
      <c r="F72" s="84"/>
    </row>
    <row r="73" spans="1:6" ht="15" customHeight="1" x14ac:dyDescent="0.3">
      <c r="A73" s="43"/>
      <c r="B73" s="10"/>
      <c r="C73" s="120"/>
      <c r="D73" s="34"/>
      <c r="E73" s="121"/>
      <c r="F73" s="84"/>
    </row>
    <row r="74" spans="1:6" ht="15" customHeight="1" x14ac:dyDescent="0.3">
      <c r="A74" s="43"/>
      <c r="B74" s="10"/>
      <c r="C74" s="120"/>
      <c r="D74" s="34"/>
      <c r="E74" s="121"/>
      <c r="F74" s="84"/>
    </row>
    <row r="75" spans="1:6" ht="15" customHeight="1" x14ac:dyDescent="0.3">
      <c r="A75" s="43"/>
      <c r="B75" s="10"/>
      <c r="C75" s="120"/>
      <c r="D75" s="34"/>
      <c r="E75" s="121"/>
      <c r="F75" s="84"/>
    </row>
    <row r="76" spans="1:6" ht="15" customHeight="1" x14ac:dyDescent="0.3">
      <c r="A76" s="43"/>
      <c r="B76" s="10"/>
      <c r="C76" s="120"/>
      <c r="D76" s="34"/>
      <c r="E76" s="121"/>
      <c r="F76" s="84"/>
    </row>
    <row r="77" spans="1:6" ht="15" customHeight="1" x14ac:dyDescent="0.3">
      <c r="A77" s="43"/>
      <c r="B77" s="10"/>
      <c r="C77" s="120"/>
      <c r="D77" s="34"/>
      <c r="E77" s="121"/>
      <c r="F77" s="84"/>
    </row>
    <row r="78" spans="1:6" ht="15" customHeight="1" x14ac:dyDescent="0.3">
      <c r="A78" s="43"/>
      <c r="B78" s="10"/>
      <c r="C78" s="120"/>
      <c r="D78" s="34"/>
      <c r="E78" s="121"/>
      <c r="F78" s="84"/>
    </row>
    <row r="79" spans="1:6" ht="15" customHeight="1" x14ac:dyDescent="0.3">
      <c r="A79" s="43"/>
      <c r="B79" s="10"/>
      <c r="C79" s="120"/>
      <c r="D79" s="34"/>
      <c r="E79" s="121"/>
      <c r="F79" s="84"/>
    </row>
    <row r="80" spans="1:6" ht="15" customHeight="1" x14ac:dyDescent="0.3">
      <c r="A80" s="43"/>
      <c r="B80" s="10"/>
      <c r="C80" s="120"/>
      <c r="D80" s="34"/>
      <c r="E80" s="121"/>
      <c r="F80" s="84"/>
    </row>
    <row r="81" spans="1:6" ht="15" customHeight="1" x14ac:dyDescent="0.3">
      <c r="A81" s="43"/>
      <c r="B81" s="10"/>
      <c r="C81" s="120"/>
      <c r="D81" s="34"/>
      <c r="E81" s="121"/>
      <c r="F81" s="84"/>
    </row>
    <row r="82" spans="1:6" ht="15" customHeight="1" x14ac:dyDescent="0.3">
      <c r="A82" s="43"/>
      <c r="B82" s="10"/>
      <c r="C82" s="120"/>
      <c r="D82" s="34"/>
      <c r="E82" s="121"/>
      <c r="F82" s="84"/>
    </row>
    <row r="83" spans="1:6" ht="15" customHeight="1" x14ac:dyDescent="0.3">
      <c r="A83" s="43"/>
      <c r="B83" s="10"/>
      <c r="C83" s="120"/>
      <c r="D83" s="34"/>
      <c r="E83" s="121"/>
      <c r="F83" s="84"/>
    </row>
    <row r="84" spans="1:6" ht="15" customHeight="1" x14ac:dyDescent="0.3">
      <c r="A84" s="43"/>
      <c r="B84" s="10"/>
      <c r="C84" s="120"/>
      <c r="D84" s="34"/>
      <c r="E84" s="121"/>
      <c r="F84" s="84"/>
    </row>
    <row r="85" spans="1:6" ht="15" customHeight="1" x14ac:dyDescent="0.3">
      <c r="A85" s="43"/>
      <c r="B85" s="10"/>
      <c r="C85" s="120"/>
      <c r="D85" s="34"/>
      <c r="E85" s="121"/>
      <c r="F85" s="84"/>
    </row>
    <row r="86" spans="1:6" ht="15" customHeight="1" x14ac:dyDescent="0.3">
      <c r="A86" s="43"/>
      <c r="B86" s="10"/>
      <c r="C86" s="120"/>
      <c r="D86" s="34"/>
      <c r="E86" s="121"/>
      <c r="F86" s="84"/>
    </row>
    <row r="87" spans="1:6" ht="15" customHeight="1" x14ac:dyDescent="0.3">
      <c r="A87" s="43"/>
      <c r="B87" s="10"/>
      <c r="C87" s="120"/>
      <c r="D87" s="34"/>
      <c r="E87" s="121"/>
      <c r="F87" s="84"/>
    </row>
    <row r="88" spans="1:6" ht="15" customHeight="1" x14ac:dyDescent="0.3">
      <c r="A88" s="43"/>
      <c r="B88" s="10"/>
      <c r="C88" s="120"/>
      <c r="D88" s="34"/>
      <c r="E88" s="121"/>
      <c r="F88" s="84"/>
    </row>
    <row r="89" spans="1:6" ht="15" customHeight="1" x14ac:dyDescent="0.3">
      <c r="A89" s="43"/>
      <c r="B89" s="10"/>
      <c r="C89" s="120"/>
      <c r="D89" s="34"/>
      <c r="E89" s="121"/>
      <c r="F89" s="84"/>
    </row>
    <row r="90" spans="1:6" ht="15" customHeight="1" x14ac:dyDescent="0.3">
      <c r="A90" s="43"/>
      <c r="B90" s="10"/>
      <c r="C90" s="120"/>
      <c r="D90" s="34"/>
      <c r="E90" s="121"/>
      <c r="F90" s="84"/>
    </row>
    <row r="91" spans="1:6" ht="15" customHeight="1" x14ac:dyDescent="0.3">
      <c r="A91" s="43"/>
      <c r="B91" s="10"/>
      <c r="C91" s="120"/>
      <c r="D91" s="34"/>
      <c r="E91" s="121"/>
      <c r="F91" s="84"/>
    </row>
    <row r="92" spans="1:6" ht="15" customHeight="1" x14ac:dyDescent="0.3">
      <c r="A92" s="43"/>
      <c r="B92" s="10"/>
      <c r="C92" s="120"/>
      <c r="D92" s="34"/>
      <c r="E92" s="121"/>
      <c r="F92" s="84"/>
    </row>
    <row r="93" spans="1:6" ht="15" customHeight="1" x14ac:dyDescent="0.3">
      <c r="A93" s="43"/>
      <c r="B93" s="10"/>
      <c r="C93" s="120"/>
      <c r="D93" s="34"/>
      <c r="E93" s="121"/>
      <c r="F93" s="84"/>
    </row>
    <row r="94" spans="1:6" ht="15" customHeight="1" x14ac:dyDescent="0.3">
      <c r="A94" s="43"/>
      <c r="B94" s="10"/>
      <c r="C94" s="120"/>
      <c r="D94" s="34"/>
      <c r="E94" s="121"/>
      <c r="F94" s="84"/>
    </row>
    <row r="95" spans="1:6" ht="15" customHeight="1" x14ac:dyDescent="0.3">
      <c r="A95" s="43"/>
      <c r="B95" s="10"/>
      <c r="C95" s="120"/>
      <c r="D95" s="34"/>
      <c r="E95" s="121"/>
      <c r="F95" s="84"/>
    </row>
    <row r="96" spans="1:6" ht="15" customHeight="1" x14ac:dyDescent="0.3">
      <c r="A96" s="43"/>
      <c r="B96" s="10"/>
      <c r="C96" s="120"/>
      <c r="D96" s="34"/>
      <c r="E96" s="121"/>
      <c r="F96" s="84"/>
    </row>
    <row r="97" spans="1:6" ht="15" customHeight="1" x14ac:dyDescent="0.3">
      <c r="A97" s="43"/>
      <c r="B97" s="10"/>
      <c r="C97" s="120"/>
      <c r="D97" s="34"/>
      <c r="E97" s="121"/>
      <c r="F97" s="84"/>
    </row>
    <row r="98" spans="1:6" ht="15" customHeight="1" x14ac:dyDescent="0.3">
      <c r="A98" s="43"/>
      <c r="B98" s="10"/>
      <c r="C98" s="120"/>
      <c r="D98" s="34"/>
      <c r="E98" s="121"/>
      <c r="F98" s="84"/>
    </row>
    <row r="99" spans="1:6" ht="15" customHeight="1" x14ac:dyDescent="0.3">
      <c r="A99" s="43"/>
      <c r="B99" s="10"/>
      <c r="C99" s="120"/>
      <c r="D99" s="34"/>
      <c r="E99" s="121"/>
      <c r="F99" s="84"/>
    </row>
    <row r="100" spans="1:6" ht="15" customHeight="1" x14ac:dyDescent="0.3">
      <c r="A100" s="43"/>
      <c r="B100" s="10"/>
      <c r="C100" s="120"/>
      <c r="D100" s="34"/>
      <c r="E100" s="121"/>
      <c r="F100" s="84"/>
    </row>
    <row r="101" spans="1:6" ht="15" customHeight="1" x14ac:dyDescent="0.3">
      <c r="A101" s="43"/>
      <c r="B101" s="10"/>
      <c r="C101" s="120"/>
      <c r="D101" s="34"/>
      <c r="E101" s="121"/>
      <c r="F101" s="84"/>
    </row>
    <row r="102" spans="1:6" ht="15" customHeight="1" x14ac:dyDescent="0.3">
      <c r="A102" s="43"/>
      <c r="B102" s="10"/>
      <c r="C102" s="120"/>
      <c r="D102" s="34"/>
      <c r="E102" s="121"/>
      <c r="F102" s="84"/>
    </row>
    <row r="103" spans="1:6" ht="15" customHeight="1" x14ac:dyDescent="0.3">
      <c r="A103" s="43"/>
      <c r="B103" s="10"/>
      <c r="C103" s="120"/>
      <c r="D103" s="34"/>
      <c r="E103" s="121"/>
      <c r="F103" s="84"/>
    </row>
    <row r="104" spans="1:6" ht="15" customHeight="1" x14ac:dyDescent="0.3">
      <c r="A104" s="43"/>
      <c r="B104" s="10"/>
      <c r="C104" s="120"/>
      <c r="D104" s="34"/>
      <c r="E104" s="121"/>
      <c r="F104" s="84"/>
    </row>
    <row r="105" spans="1:6" ht="15" customHeight="1" x14ac:dyDescent="0.3">
      <c r="A105" s="43"/>
      <c r="B105" s="10"/>
      <c r="C105" s="120"/>
      <c r="D105" s="34"/>
      <c r="E105" s="121"/>
      <c r="F105" s="84"/>
    </row>
    <row r="106" spans="1:6" ht="15" customHeight="1" x14ac:dyDescent="0.3">
      <c r="A106" s="43"/>
      <c r="B106" s="10"/>
      <c r="C106" s="120"/>
      <c r="D106" s="34"/>
      <c r="E106" s="121"/>
      <c r="F106" s="84"/>
    </row>
    <row r="107" spans="1:6" ht="15" customHeight="1" x14ac:dyDescent="0.3">
      <c r="A107" s="43"/>
      <c r="B107" s="10"/>
      <c r="C107" s="120"/>
      <c r="D107" s="34"/>
      <c r="E107" s="121"/>
      <c r="F107" s="84"/>
    </row>
    <row r="108" spans="1:6" ht="15" customHeight="1" x14ac:dyDescent="0.3">
      <c r="A108" s="43"/>
      <c r="B108" s="10"/>
      <c r="C108" s="120"/>
      <c r="D108" s="34"/>
      <c r="E108" s="121"/>
      <c r="F108" s="84"/>
    </row>
    <row r="109" spans="1:6" ht="15" customHeight="1" x14ac:dyDescent="0.3">
      <c r="A109" s="43"/>
      <c r="B109" s="10"/>
      <c r="C109" s="120"/>
      <c r="D109" s="34"/>
      <c r="E109" s="121"/>
      <c r="F109" s="84"/>
    </row>
    <row r="110" spans="1:6" ht="15" customHeight="1" x14ac:dyDescent="0.3">
      <c r="A110" s="43"/>
      <c r="B110" s="10"/>
      <c r="C110" s="120"/>
      <c r="D110" s="34"/>
      <c r="E110" s="121"/>
      <c r="F110" s="84"/>
    </row>
    <row r="111" spans="1:6" ht="15" customHeight="1" x14ac:dyDescent="0.3">
      <c r="A111" s="43"/>
      <c r="B111" s="10"/>
      <c r="C111" s="120"/>
      <c r="D111" s="34"/>
      <c r="E111" s="121"/>
      <c r="F111" s="84"/>
    </row>
    <row r="112" spans="1:6" ht="15" customHeight="1" x14ac:dyDescent="0.3">
      <c r="A112" s="43"/>
      <c r="B112" s="10"/>
      <c r="C112" s="120"/>
      <c r="D112" s="34"/>
      <c r="E112" s="121"/>
      <c r="F112" s="84"/>
    </row>
    <row r="113" spans="1:6" ht="15" customHeight="1" x14ac:dyDescent="0.3">
      <c r="A113" s="43"/>
      <c r="B113" s="10"/>
      <c r="C113" s="120"/>
      <c r="D113" s="34"/>
      <c r="E113" s="121"/>
      <c r="F113" s="84"/>
    </row>
    <row r="114" spans="1:6" ht="15" customHeight="1" x14ac:dyDescent="0.3">
      <c r="A114" s="43"/>
      <c r="B114" s="10"/>
      <c r="C114" s="120"/>
      <c r="D114" s="34"/>
      <c r="E114" s="121"/>
      <c r="F114" s="84"/>
    </row>
    <row r="115" spans="1:6" ht="15" customHeight="1" x14ac:dyDescent="0.3">
      <c r="A115" s="43"/>
      <c r="B115" s="10"/>
      <c r="C115" s="120"/>
      <c r="D115" s="34"/>
      <c r="E115" s="121"/>
      <c r="F115" s="84"/>
    </row>
    <row r="116" spans="1:6" ht="15" customHeight="1" x14ac:dyDescent="0.3">
      <c r="A116" s="43"/>
      <c r="B116" s="10"/>
      <c r="C116" s="120"/>
      <c r="D116" s="34"/>
      <c r="E116" s="121"/>
      <c r="F116" s="84"/>
    </row>
    <row r="117" spans="1:6" ht="15" customHeight="1" x14ac:dyDescent="0.3">
      <c r="A117" s="43"/>
      <c r="B117" s="10"/>
      <c r="C117" s="120"/>
      <c r="D117" s="34"/>
      <c r="E117" s="121"/>
      <c r="F117" s="84"/>
    </row>
    <row r="118" spans="1:6" ht="15" customHeight="1" x14ac:dyDescent="0.3">
      <c r="A118" s="43"/>
      <c r="B118" s="10"/>
      <c r="C118" s="120"/>
      <c r="D118" s="34"/>
      <c r="E118" s="121"/>
      <c r="F118" s="84"/>
    </row>
    <row r="119" spans="1:6" ht="15" customHeight="1" x14ac:dyDescent="0.3">
      <c r="A119" s="43"/>
      <c r="B119" s="10"/>
      <c r="C119" s="120"/>
      <c r="D119" s="34"/>
      <c r="E119" s="121"/>
      <c r="F119" s="84"/>
    </row>
    <row r="120" spans="1:6" ht="15" customHeight="1" x14ac:dyDescent="0.3">
      <c r="A120" s="43"/>
      <c r="B120" s="10"/>
      <c r="C120" s="120"/>
      <c r="D120" s="34"/>
      <c r="E120" s="121"/>
      <c r="F120" s="84"/>
    </row>
    <row r="121" spans="1:6" ht="15" customHeight="1" x14ac:dyDescent="0.3">
      <c r="A121" s="43"/>
      <c r="B121" s="10"/>
      <c r="C121" s="120"/>
      <c r="D121" s="34"/>
      <c r="E121" s="121"/>
      <c r="F121" s="84"/>
    </row>
    <row r="122" spans="1:6" ht="15" customHeight="1" x14ac:dyDescent="0.3">
      <c r="A122" s="43"/>
      <c r="B122" s="10"/>
      <c r="C122" s="120"/>
      <c r="D122" s="34"/>
      <c r="E122" s="121"/>
      <c r="F122" s="84"/>
    </row>
    <row r="123" spans="1:6" ht="15" customHeight="1" x14ac:dyDescent="0.3">
      <c r="A123" s="43"/>
      <c r="B123" s="10"/>
      <c r="C123" s="120"/>
      <c r="D123" s="34"/>
      <c r="E123" s="121"/>
      <c r="F123" s="84"/>
    </row>
    <row r="124" spans="1:6" ht="15" customHeight="1" x14ac:dyDescent="0.3">
      <c r="A124" s="43"/>
      <c r="B124" s="10"/>
      <c r="C124" s="120"/>
      <c r="D124" s="34"/>
      <c r="E124" s="121"/>
      <c r="F124" s="84"/>
    </row>
    <row r="125" spans="1:6" ht="15" customHeight="1" x14ac:dyDescent="0.3">
      <c r="A125" s="43"/>
      <c r="B125" s="10"/>
      <c r="C125" s="120"/>
      <c r="D125" s="34"/>
      <c r="E125" s="121"/>
      <c r="F125" s="84"/>
    </row>
    <row r="126" spans="1:6" ht="15" customHeight="1" x14ac:dyDescent="0.3">
      <c r="A126" s="43"/>
      <c r="B126" s="10"/>
      <c r="C126" s="120"/>
      <c r="D126" s="34"/>
      <c r="E126" s="121"/>
      <c r="F126" s="84"/>
    </row>
    <row r="127" spans="1:6" ht="15" customHeight="1" x14ac:dyDescent="0.3">
      <c r="A127" s="43"/>
      <c r="B127" s="10"/>
      <c r="C127" s="120"/>
      <c r="D127" s="34"/>
      <c r="E127" s="121"/>
      <c r="F127" s="84"/>
    </row>
    <row r="128" spans="1:6" ht="15" customHeight="1" x14ac:dyDescent="0.3">
      <c r="A128" s="43"/>
      <c r="B128" s="10"/>
      <c r="C128" s="120"/>
      <c r="D128" s="34"/>
      <c r="E128" s="121"/>
      <c r="F128" s="84"/>
    </row>
    <row r="129" spans="1:6" ht="15" customHeight="1" x14ac:dyDescent="0.3">
      <c r="A129" s="43"/>
      <c r="B129" s="10"/>
      <c r="C129" s="120"/>
      <c r="D129" s="34"/>
      <c r="E129" s="121"/>
      <c r="F129" s="84"/>
    </row>
    <row r="130" spans="1:6" ht="15" customHeight="1" x14ac:dyDescent="0.3">
      <c r="A130" s="43"/>
      <c r="B130" s="10"/>
      <c r="C130" s="120"/>
      <c r="D130" s="34"/>
      <c r="E130" s="121"/>
      <c r="F130" s="84"/>
    </row>
    <row r="131" spans="1:6" ht="15" customHeight="1" x14ac:dyDescent="0.3">
      <c r="A131" s="43"/>
      <c r="B131" s="10"/>
      <c r="C131" s="120"/>
      <c r="D131" s="34"/>
      <c r="E131" s="121"/>
      <c r="F131" s="84"/>
    </row>
    <row r="132" spans="1:6" ht="15" customHeight="1" x14ac:dyDescent="0.3">
      <c r="A132" s="43"/>
      <c r="B132" s="10"/>
      <c r="C132" s="120"/>
      <c r="D132" s="34"/>
      <c r="E132" s="121"/>
      <c r="F132" s="84"/>
    </row>
    <row r="133" spans="1:6" ht="15" customHeight="1" x14ac:dyDescent="0.3">
      <c r="A133" s="43"/>
      <c r="B133" s="10"/>
      <c r="C133" s="120"/>
      <c r="D133" s="34"/>
      <c r="E133" s="121"/>
      <c r="F133" s="84"/>
    </row>
    <row r="134" spans="1:6" ht="15" customHeight="1" x14ac:dyDescent="0.3">
      <c r="A134" s="43"/>
      <c r="B134" s="10"/>
      <c r="C134" s="120"/>
      <c r="D134" s="34"/>
      <c r="E134" s="121"/>
      <c r="F134" s="84"/>
    </row>
    <row r="135" spans="1:6" ht="15" customHeight="1" x14ac:dyDescent="0.3">
      <c r="A135" s="43"/>
      <c r="B135" s="10"/>
      <c r="C135" s="120"/>
      <c r="D135" s="34"/>
      <c r="E135" s="121"/>
      <c r="F135" s="84"/>
    </row>
    <row r="136" spans="1:6" ht="15" customHeight="1" x14ac:dyDescent="0.3">
      <c r="A136" s="43"/>
      <c r="B136" s="10"/>
      <c r="C136" s="120"/>
      <c r="D136" s="34"/>
      <c r="E136" s="121"/>
      <c r="F136" s="84"/>
    </row>
    <row r="137" spans="1:6" ht="15" customHeight="1" x14ac:dyDescent="0.3">
      <c r="A137" s="43"/>
      <c r="B137" s="10"/>
      <c r="C137" s="120"/>
      <c r="D137" s="34"/>
      <c r="E137" s="121"/>
      <c r="F137" s="84"/>
    </row>
    <row r="138" spans="1:6" ht="15" customHeight="1" x14ac:dyDescent="0.3">
      <c r="A138" s="43"/>
      <c r="B138" s="10"/>
      <c r="C138" s="120"/>
      <c r="D138" s="34"/>
      <c r="E138" s="121"/>
      <c r="F138" s="84"/>
    </row>
    <row r="139" spans="1:6" ht="15" customHeight="1" x14ac:dyDescent="0.3">
      <c r="A139" s="43"/>
      <c r="B139" s="10"/>
      <c r="C139" s="120"/>
      <c r="D139" s="34"/>
      <c r="E139" s="121"/>
      <c r="F139" s="84"/>
    </row>
    <row r="140" spans="1:6" ht="15" customHeight="1" x14ac:dyDescent="0.3">
      <c r="A140" s="43"/>
      <c r="B140" s="10"/>
      <c r="C140" s="120"/>
      <c r="D140" s="34"/>
      <c r="E140" s="121"/>
      <c r="F140" s="84"/>
    </row>
    <row r="141" spans="1:6" ht="15" customHeight="1" x14ac:dyDescent="0.3">
      <c r="A141" s="43"/>
      <c r="B141" s="10"/>
      <c r="C141" s="120"/>
      <c r="D141" s="34"/>
      <c r="E141" s="121"/>
      <c r="F141" s="84"/>
    </row>
    <row r="142" spans="1:6" ht="15" customHeight="1" x14ac:dyDescent="0.3">
      <c r="A142" s="43"/>
      <c r="B142" s="10"/>
      <c r="C142" s="120"/>
      <c r="D142" s="34"/>
      <c r="E142" s="121"/>
      <c r="F142" s="84"/>
    </row>
    <row r="143" spans="1:6" ht="15" customHeight="1" x14ac:dyDescent="0.3">
      <c r="A143" s="43"/>
      <c r="B143" s="10"/>
      <c r="C143" s="120"/>
      <c r="D143" s="34"/>
      <c r="E143" s="121"/>
      <c r="F143" s="84"/>
    </row>
    <row r="144" spans="1:6" ht="15" customHeight="1" x14ac:dyDescent="0.3">
      <c r="A144" s="43"/>
      <c r="B144" s="10"/>
      <c r="C144" s="120"/>
      <c r="D144" s="34"/>
      <c r="E144" s="121"/>
      <c r="F144" s="84"/>
    </row>
    <row r="145" spans="1:6" ht="15" customHeight="1" x14ac:dyDescent="0.3">
      <c r="A145" s="43"/>
      <c r="B145" s="10"/>
      <c r="C145" s="120"/>
      <c r="D145" s="34"/>
      <c r="E145" s="121"/>
      <c r="F145" s="84"/>
    </row>
    <row r="146" spans="1:6" ht="15" customHeight="1" x14ac:dyDescent="0.3">
      <c r="A146" s="43"/>
      <c r="B146" s="10"/>
      <c r="C146" s="120"/>
      <c r="D146" s="34"/>
      <c r="E146" s="121"/>
      <c r="F146" s="84"/>
    </row>
    <row r="147" spans="1:6" ht="15" customHeight="1" x14ac:dyDescent="0.3">
      <c r="A147" s="43"/>
      <c r="B147" s="10"/>
      <c r="C147" s="120"/>
      <c r="D147" s="34"/>
      <c r="E147" s="121"/>
      <c r="F147" s="84"/>
    </row>
    <row r="148" spans="1:6" ht="15" customHeight="1" x14ac:dyDescent="0.3">
      <c r="A148" s="43"/>
      <c r="B148" s="10"/>
      <c r="C148" s="120"/>
      <c r="D148" s="34"/>
      <c r="E148" s="121"/>
      <c r="F148" s="84"/>
    </row>
    <row r="149" spans="1:6" ht="15" customHeight="1" x14ac:dyDescent="0.3">
      <c r="A149" s="43"/>
      <c r="B149" s="10"/>
      <c r="C149" s="120"/>
      <c r="D149" s="34"/>
      <c r="E149" s="121"/>
      <c r="F149" s="84"/>
    </row>
    <row r="150" spans="1:6" ht="15" customHeight="1" x14ac:dyDescent="0.3">
      <c r="A150" s="43"/>
      <c r="B150" s="10"/>
      <c r="C150" s="120"/>
      <c r="D150" s="34"/>
      <c r="E150" s="121"/>
      <c r="F150" s="84"/>
    </row>
    <row r="151" spans="1:6" ht="15" customHeight="1" x14ac:dyDescent="0.3">
      <c r="A151" s="43"/>
      <c r="B151" s="10"/>
      <c r="C151" s="120"/>
      <c r="D151" s="34"/>
      <c r="E151" s="121"/>
      <c r="F151" s="84"/>
    </row>
    <row r="152" spans="1:6" ht="15" customHeight="1" x14ac:dyDescent="0.3">
      <c r="A152" s="43"/>
      <c r="B152" s="10"/>
      <c r="C152" s="120"/>
      <c r="D152" s="34"/>
      <c r="E152" s="121"/>
      <c r="F152" s="84"/>
    </row>
    <row r="153" spans="1:6" ht="15" customHeight="1" x14ac:dyDescent="0.3">
      <c r="A153" s="43"/>
      <c r="B153" s="10"/>
      <c r="C153" s="120"/>
      <c r="D153" s="34"/>
      <c r="E153" s="121"/>
      <c r="F153" s="84"/>
    </row>
    <row r="154" spans="1:6" ht="15" customHeight="1" x14ac:dyDescent="0.3">
      <c r="A154" s="43"/>
      <c r="B154" s="10"/>
      <c r="C154" s="120"/>
      <c r="D154" s="34"/>
      <c r="E154" s="121"/>
      <c r="F154" s="84"/>
    </row>
    <row r="155" spans="1:6" ht="15" customHeight="1" x14ac:dyDescent="0.3">
      <c r="A155" s="43"/>
      <c r="B155" s="10"/>
      <c r="C155" s="120"/>
      <c r="D155" s="34"/>
      <c r="E155" s="121"/>
      <c r="F155" s="84"/>
    </row>
    <row r="156" spans="1:6" ht="15" customHeight="1" x14ac:dyDescent="0.3">
      <c r="A156" s="43"/>
      <c r="B156" s="10"/>
      <c r="C156" s="120"/>
      <c r="D156" s="34"/>
      <c r="E156" s="121"/>
      <c r="F156" s="84"/>
    </row>
    <row r="157" spans="1:6" ht="15" customHeight="1" x14ac:dyDescent="0.3">
      <c r="A157" s="43"/>
      <c r="B157" s="10"/>
      <c r="C157" s="120"/>
      <c r="D157" s="34"/>
      <c r="E157" s="121"/>
      <c r="F157" s="84"/>
    </row>
    <row r="158" spans="1:6" ht="15" customHeight="1" x14ac:dyDescent="0.3">
      <c r="A158" s="43"/>
      <c r="B158" s="10"/>
      <c r="C158" s="120"/>
      <c r="D158" s="34"/>
      <c r="E158" s="121"/>
      <c r="F158" s="84"/>
    </row>
    <row r="159" spans="1:6" ht="15" customHeight="1" x14ac:dyDescent="0.3">
      <c r="A159" s="43"/>
      <c r="B159" s="10"/>
      <c r="C159" s="120"/>
      <c r="D159" s="34"/>
      <c r="E159" s="121"/>
      <c r="F159" s="84"/>
    </row>
    <row r="160" spans="1:6" ht="15" customHeight="1" x14ac:dyDescent="0.3">
      <c r="A160" s="43"/>
      <c r="B160" s="10"/>
      <c r="C160" s="120"/>
      <c r="D160" s="34"/>
      <c r="E160" s="121"/>
      <c r="F160" s="84"/>
    </row>
    <row r="161" spans="1:6" ht="15" customHeight="1" x14ac:dyDescent="0.3">
      <c r="A161" s="43"/>
      <c r="B161" s="10"/>
      <c r="C161" s="120"/>
      <c r="D161" s="34"/>
      <c r="E161" s="121"/>
      <c r="F161" s="84"/>
    </row>
    <row r="162" spans="1:6" ht="15" customHeight="1" x14ac:dyDescent="0.3">
      <c r="A162" s="43"/>
      <c r="B162" s="10"/>
      <c r="C162" s="120"/>
      <c r="D162" s="34"/>
      <c r="E162" s="121"/>
      <c r="F162" s="84"/>
    </row>
    <row r="163" spans="1:6" ht="15" customHeight="1" x14ac:dyDescent="0.3">
      <c r="A163" s="43"/>
      <c r="B163" s="10"/>
      <c r="C163" s="120"/>
      <c r="D163" s="34"/>
      <c r="E163" s="121"/>
      <c r="F163" s="84"/>
    </row>
    <row r="164" spans="1:6" ht="15" customHeight="1" x14ac:dyDescent="0.3">
      <c r="A164" s="43"/>
      <c r="B164" s="10"/>
      <c r="C164" s="120"/>
      <c r="D164" s="34"/>
      <c r="E164" s="121"/>
      <c r="F164" s="84"/>
    </row>
    <row r="165" spans="1:6" ht="15" customHeight="1" x14ac:dyDescent="0.3">
      <c r="A165" s="43"/>
      <c r="B165" s="10"/>
      <c r="C165" s="120"/>
      <c r="D165" s="34"/>
      <c r="E165" s="121"/>
      <c r="F165" s="84"/>
    </row>
    <row r="166" spans="1:6" ht="15" customHeight="1" x14ac:dyDescent="0.3">
      <c r="A166" s="43"/>
      <c r="B166" s="10"/>
      <c r="C166" s="120"/>
      <c r="D166" s="34"/>
      <c r="E166" s="121"/>
      <c r="F166" s="84"/>
    </row>
    <row r="167" spans="1:6" ht="15" customHeight="1" x14ac:dyDescent="0.3">
      <c r="A167" s="43"/>
      <c r="B167" s="10"/>
      <c r="C167" s="120"/>
      <c r="D167" s="34"/>
      <c r="E167" s="121"/>
      <c r="F167" s="84"/>
    </row>
    <row r="168" spans="1:6" ht="15" customHeight="1" x14ac:dyDescent="0.3">
      <c r="A168" s="43"/>
      <c r="B168" s="10"/>
      <c r="C168" s="120"/>
      <c r="D168" s="34"/>
      <c r="E168" s="121"/>
      <c r="F168" s="84"/>
    </row>
    <row r="169" spans="1:6" ht="15" customHeight="1" x14ac:dyDescent="0.3">
      <c r="A169" s="43"/>
      <c r="B169" s="10"/>
      <c r="C169" s="120"/>
      <c r="D169" s="34"/>
      <c r="E169" s="121"/>
      <c r="F169" s="84"/>
    </row>
    <row r="170" spans="1:6" ht="15" customHeight="1" x14ac:dyDescent="0.3">
      <c r="A170" s="43"/>
      <c r="B170" s="10"/>
      <c r="C170" s="120"/>
      <c r="D170" s="34"/>
      <c r="E170" s="121"/>
      <c r="F170" s="84"/>
    </row>
    <row r="171" spans="1:6" ht="15" customHeight="1" x14ac:dyDescent="0.3">
      <c r="A171" s="43"/>
      <c r="B171" s="10"/>
      <c r="C171" s="120"/>
      <c r="D171" s="34"/>
      <c r="E171" s="121"/>
      <c r="F171" s="84"/>
    </row>
    <row r="172" spans="1:6" ht="15" customHeight="1" x14ac:dyDescent="0.3">
      <c r="A172" s="43"/>
      <c r="B172" s="10"/>
      <c r="C172" s="120"/>
      <c r="D172" s="34"/>
      <c r="E172" s="121"/>
      <c r="F172" s="84"/>
    </row>
    <row r="173" spans="1:6" ht="15" customHeight="1" x14ac:dyDescent="0.3">
      <c r="A173" s="43"/>
      <c r="B173" s="10"/>
      <c r="C173" s="120"/>
      <c r="D173" s="34"/>
      <c r="E173" s="121"/>
      <c r="F173" s="84"/>
    </row>
    <row r="174" spans="1:6" ht="15" customHeight="1" x14ac:dyDescent="0.3">
      <c r="A174" s="43"/>
      <c r="B174" s="10"/>
      <c r="C174" s="120"/>
      <c r="D174" s="34"/>
      <c r="E174" s="121"/>
      <c r="F174" s="84"/>
    </row>
    <row r="175" spans="1:6" ht="15" customHeight="1" x14ac:dyDescent="0.3">
      <c r="A175" s="43"/>
      <c r="B175" s="10"/>
      <c r="C175" s="120"/>
      <c r="D175" s="34"/>
      <c r="E175" s="121"/>
      <c r="F175" s="84"/>
    </row>
    <row r="176" spans="1:6" ht="15" customHeight="1" x14ac:dyDescent="0.3">
      <c r="A176" s="43"/>
      <c r="B176" s="10"/>
      <c r="C176" s="120"/>
      <c r="D176" s="34"/>
      <c r="E176" s="121"/>
      <c r="F176" s="84"/>
    </row>
    <row r="177" spans="1:6" ht="15" customHeight="1" x14ac:dyDescent="0.3">
      <c r="A177" s="43"/>
      <c r="B177" s="10"/>
      <c r="C177" s="120"/>
      <c r="D177" s="34"/>
      <c r="E177" s="121"/>
      <c r="F177" s="84"/>
    </row>
    <row r="178" spans="1:6" ht="15" customHeight="1" x14ac:dyDescent="0.3">
      <c r="A178" s="43"/>
      <c r="B178" s="10"/>
      <c r="C178" s="120"/>
      <c r="D178" s="34"/>
      <c r="E178" s="121"/>
      <c r="F178" s="84"/>
    </row>
    <row r="179" spans="1:6" ht="15" customHeight="1" x14ac:dyDescent="0.3">
      <c r="A179" s="43"/>
      <c r="B179" s="10"/>
      <c r="C179" s="120"/>
      <c r="D179" s="34"/>
      <c r="E179" s="121"/>
      <c r="F179" s="84"/>
    </row>
    <row r="180" spans="1:6" ht="15" customHeight="1" x14ac:dyDescent="0.3">
      <c r="A180" s="43"/>
      <c r="B180" s="10"/>
      <c r="C180" s="120"/>
      <c r="D180" s="34"/>
      <c r="E180" s="121"/>
      <c r="F180" s="84"/>
    </row>
    <row r="181" spans="1:6" ht="15" customHeight="1" x14ac:dyDescent="0.3">
      <c r="A181" s="43"/>
      <c r="B181" s="10"/>
      <c r="C181" s="120"/>
      <c r="D181" s="34"/>
      <c r="E181" s="121"/>
      <c r="F181" s="84"/>
    </row>
    <row r="182" spans="1:6" ht="15" customHeight="1" x14ac:dyDescent="0.3">
      <c r="A182" s="43"/>
      <c r="B182" s="10"/>
      <c r="C182" s="120"/>
      <c r="D182" s="34"/>
      <c r="E182" s="121"/>
      <c r="F182" s="84"/>
    </row>
    <row r="183" spans="1:6" ht="15" customHeight="1" x14ac:dyDescent="0.3">
      <c r="A183" s="43"/>
      <c r="B183" s="10"/>
      <c r="C183" s="120"/>
      <c r="D183" s="34"/>
      <c r="E183" s="121"/>
      <c r="F183" s="84"/>
    </row>
    <row r="184" spans="1:6" ht="15" customHeight="1" x14ac:dyDescent="0.3">
      <c r="A184" s="43"/>
      <c r="B184" s="10"/>
      <c r="C184" s="120"/>
      <c r="D184" s="34"/>
      <c r="E184" s="121"/>
      <c r="F184" s="84"/>
    </row>
    <row r="185" spans="1:6" ht="15" customHeight="1" x14ac:dyDescent="0.3">
      <c r="A185" s="43"/>
      <c r="B185" s="10"/>
      <c r="C185" s="120"/>
      <c r="D185" s="34"/>
      <c r="E185" s="121"/>
      <c r="F185" s="84"/>
    </row>
    <row r="186" spans="1:6" ht="15" customHeight="1" x14ac:dyDescent="0.3">
      <c r="A186" s="43"/>
      <c r="B186" s="10"/>
      <c r="C186" s="120"/>
      <c r="D186" s="34"/>
      <c r="E186" s="121"/>
      <c r="F186" s="84"/>
    </row>
    <row r="187" spans="1:6" ht="15" customHeight="1" x14ac:dyDescent="0.3">
      <c r="A187" s="43"/>
      <c r="B187" s="10"/>
      <c r="C187" s="120"/>
      <c r="D187" s="34"/>
      <c r="E187" s="121"/>
      <c r="F187" s="84"/>
    </row>
    <row r="188" spans="1:6" ht="15" customHeight="1" x14ac:dyDescent="0.3">
      <c r="A188" s="43"/>
      <c r="B188" s="10"/>
      <c r="C188" s="120"/>
      <c r="D188" s="34"/>
      <c r="E188" s="121"/>
      <c r="F188" s="84"/>
    </row>
    <row r="189" spans="1:6" ht="15" customHeight="1" x14ac:dyDescent="0.3">
      <c r="A189" s="43"/>
      <c r="B189" s="10"/>
      <c r="C189" s="120"/>
      <c r="D189" s="34"/>
      <c r="E189" s="121"/>
      <c r="F189" s="84"/>
    </row>
    <row r="190" spans="1:6" ht="15" customHeight="1" x14ac:dyDescent="0.3">
      <c r="A190" s="43"/>
      <c r="B190" s="10"/>
      <c r="C190" s="120"/>
      <c r="D190" s="34"/>
      <c r="E190" s="121"/>
      <c r="F190" s="84"/>
    </row>
    <row r="191" spans="1:6" ht="15" customHeight="1" x14ac:dyDescent="0.3">
      <c r="A191" s="43"/>
      <c r="B191" s="10"/>
      <c r="C191" s="120"/>
      <c r="D191" s="34"/>
      <c r="E191" s="121"/>
      <c r="F191" s="84"/>
    </row>
    <row r="192" spans="1:6" ht="15" customHeight="1" x14ac:dyDescent="0.3">
      <c r="A192" s="43"/>
      <c r="B192" s="10"/>
      <c r="C192" s="120"/>
      <c r="D192" s="34"/>
      <c r="E192" s="121"/>
      <c r="F192" s="84"/>
    </row>
    <row r="193" spans="1:6" ht="15" customHeight="1" x14ac:dyDescent="0.3">
      <c r="A193" s="43"/>
      <c r="B193" s="10"/>
      <c r="C193" s="120"/>
      <c r="D193" s="34"/>
      <c r="E193" s="121"/>
      <c r="F193" s="84"/>
    </row>
    <row r="194" spans="1:6" ht="15" customHeight="1" x14ac:dyDescent="0.3">
      <c r="A194" s="43"/>
      <c r="B194" s="10"/>
      <c r="C194" s="120"/>
      <c r="D194" s="34"/>
      <c r="E194" s="121"/>
      <c r="F194" s="84"/>
    </row>
    <row r="195" spans="1:6" ht="15" customHeight="1" x14ac:dyDescent="0.3">
      <c r="A195" s="43"/>
      <c r="B195" s="10"/>
      <c r="C195" s="120"/>
      <c r="D195" s="34"/>
      <c r="E195" s="121"/>
      <c r="F195" s="84"/>
    </row>
    <row r="196" spans="1:6" ht="15" customHeight="1" x14ac:dyDescent="0.3">
      <c r="A196" s="43"/>
      <c r="B196" s="10"/>
      <c r="C196" s="120"/>
      <c r="D196" s="34"/>
      <c r="E196" s="121"/>
      <c r="F196" s="84"/>
    </row>
    <row r="197" spans="1:6" ht="15" customHeight="1" x14ac:dyDescent="0.3">
      <c r="A197" s="43"/>
      <c r="B197" s="10"/>
      <c r="C197" s="120"/>
      <c r="D197" s="34"/>
      <c r="E197" s="121"/>
      <c r="F197" s="84"/>
    </row>
    <row r="198" spans="1:6" ht="15" customHeight="1" x14ac:dyDescent="0.3">
      <c r="A198" s="43"/>
      <c r="B198" s="10"/>
      <c r="C198" s="120"/>
      <c r="D198" s="34"/>
      <c r="E198" s="121"/>
      <c r="F198" s="84"/>
    </row>
    <row r="199" spans="1:6" ht="15" customHeight="1" x14ac:dyDescent="0.3">
      <c r="A199" s="43"/>
      <c r="B199" s="10"/>
      <c r="C199" s="120"/>
      <c r="D199" s="34"/>
      <c r="E199" s="121"/>
      <c r="F199" s="84"/>
    </row>
    <row r="200" spans="1:6" ht="15" customHeight="1" x14ac:dyDescent="0.3">
      <c r="A200" s="43"/>
      <c r="B200" s="10"/>
      <c r="C200" s="120"/>
      <c r="D200" s="34"/>
      <c r="E200" s="121"/>
      <c r="F200" s="84"/>
    </row>
  </sheetData>
  <sheetProtection algorithmName="SHA-512" hashValue="VCCX1C0zAlm54WxrbA8uqwRWCeqYk5f4UdOeVts6yojEk5WkRmLk7XFN2SsWaL/+DgbKdKviAtrPyRq8Mb6MlQ==" saltValue="LXOH4vjDfVSF4NyaPjlq2A==" spinCount="100000" sheet="1" formatCells="0" formatColumns="0" formatRows="0" deleteRows="0" sort="0" autoFilter="0" pivotTables="0"/>
  <autoFilter ref="A2:F200" xr:uid="{9AD14BAF-35B5-460E-80ED-7BB67429304B}"/>
  <mergeCells count="1">
    <mergeCell ref="B1:E1"/>
  </mergeCells>
  <phoneticPr fontId="5" type="noConversion"/>
  <dataValidations xWindow="524" yWindow="735" count="1">
    <dataValidation type="list" errorStyle="warning" showInputMessage="1" showErrorMessage="1" errorTitle="Attention" error="Merci d'utuliser le menu déroulant" promptTitle="Menu déroulant" prompt="Pour les dépenses_x000a_Pour les sources de financement_x000a_Pour les dépenses ET les sources de financement" sqref="D3:D200" xr:uid="{17D8E6BF-2F67-4D82-9327-B32808016D63}">
      <formula1>_CléUtilisée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0" fitToHeight="0" orientation="landscape" horizontalDpi="4294967295" verticalDpi="4294967295" r:id="rId1"/>
  <headerFooter>
    <oddHeader>&amp;C&amp;14&amp;U&amp;A</oddHeader>
    <oddFooter xml:space="preserve">&amp;L&amp;"Arial Narrow,Normal"&amp;10Imprimé le : &amp;D
Page : &amp;P / &amp;N&amp;R&amp;"Arial Narrow,Normal"&amp;10&amp;Z&amp;F
Feuille : &amp;A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50CD-1509-47FF-888F-B02DA8F32B03}">
  <sheetPr codeName="Feuil3">
    <tabColor theme="9" tint="0.59999389629810485"/>
  </sheetPr>
  <dimension ref="A1:P50"/>
  <sheetViews>
    <sheetView showGridLines="0" zoomScale="85" zoomScaleNormal="85" zoomScaleSheetLayoutView="100"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 activeCell="B3" sqref="B3"/>
    </sheetView>
  </sheetViews>
  <sheetFormatPr baseColWidth="10" defaultColWidth="0" defaultRowHeight="13.8" x14ac:dyDescent="0.25"/>
  <cols>
    <col min="1" max="1" width="11" style="1" customWidth="1"/>
    <col min="2" max="2" width="17.109375" style="1" bestFit="1" customWidth="1"/>
    <col min="3" max="3" width="37.109375" style="1" bestFit="1" customWidth="1"/>
    <col min="4" max="4" width="32.88671875" style="1" bestFit="1" customWidth="1"/>
    <col min="5" max="5" width="17.33203125" style="1" bestFit="1" customWidth="1"/>
    <col min="6" max="6" width="17.44140625" style="1" bestFit="1" customWidth="1"/>
    <col min="7" max="7" width="20.21875" style="1" bestFit="1" customWidth="1"/>
    <col min="8" max="8" width="19.5546875" style="1" customWidth="1"/>
    <col min="9" max="9" width="17.88671875" style="1" bestFit="1" customWidth="1"/>
    <col min="10" max="10" width="17.21875" style="3" bestFit="1" customWidth="1"/>
    <col min="11" max="13" width="19.44140625" style="1" bestFit="1" customWidth="1"/>
    <col min="14" max="14" width="59" style="1" bestFit="1" customWidth="1"/>
    <col min="15" max="15" width="16.5546875" style="1" customWidth="1"/>
    <col min="16" max="16" width="24.5546875" style="1" bestFit="1" customWidth="1"/>
    <col min="17" max="16384" width="11" style="1" hidden="1"/>
  </cols>
  <sheetData>
    <row r="1" spans="1:16" ht="14.4" x14ac:dyDescent="0.3">
      <c r="A1" s="56" t="s">
        <v>87</v>
      </c>
      <c r="B1" s="115"/>
      <c r="C1" s="115"/>
      <c r="D1" s="115"/>
      <c r="E1" s="115"/>
      <c r="F1" s="115"/>
      <c r="G1" s="115"/>
      <c r="H1" s="115"/>
      <c r="I1" s="115"/>
      <c r="J1" s="116"/>
      <c r="K1" s="115"/>
      <c r="L1" s="115"/>
      <c r="M1" s="115"/>
      <c r="N1" s="115"/>
      <c r="O1" s="56" t="s">
        <v>87</v>
      </c>
      <c r="P1" s="56"/>
    </row>
    <row r="2" spans="1:16" s="57" customFormat="1" ht="84" customHeight="1" x14ac:dyDescent="0.3">
      <c r="A2" s="65" t="s">
        <v>132</v>
      </c>
      <c r="B2" s="61" t="s">
        <v>94</v>
      </c>
      <c r="C2" s="62" t="s">
        <v>98</v>
      </c>
      <c r="D2" s="62" t="s">
        <v>121</v>
      </c>
      <c r="E2" s="62" t="s">
        <v>55</v>
      </c>
      <c r="F2" s="62" t="s">
        <v>56</v>
      </c>
      <c r="G2" s="62" t="s">
        <v>106</v>
      </c>
      <c r="H2" s="62" t="s">
        <v>57</v>
      </c>
      <c r="I2" s="62" t="s">
        <v>52</v>
      </c>
      <c r="J2" s="62" t="s">
        <v>95</v>
      </c>
      <c r="K2" s="63" t="s">
        <v>21</v>
      </c>
      <c r="L2" s="63" t="s">
        <v>75</v>
      </c>
      <c r="M2" s="63" t="s">
        <v>22</v>
      </c>
      <c r="N2" s="62" t="s">
        <v>136</v>
      </c>
      <c r="O2" s="66" t="s">
        <v>20</v>
      </c>
      <c r="P2" s="64" t="s">
        <v>133</v>
      </c>
    </row>
    <row r="3" spans="1:16" ht="15" customHeight="1" x14ac:dyDescent="0.3">
      <c r="A3" s="186"/>
      <c r="B3" s="187"/>
      <c r="C3" s="188"/>
      <c r="D3" s="188"/>
      <c r="E3" s="189"/>
      <c r="F3" s="189"/>
      <c r="G3" s="127"/>
      <c r="H3" s="124"/>
      <c r="I3" s="117" t="str">
        <f>IF(ISBLANK($H3),"",VLOOKUP($H3,'Clés d''affectation'!$B$2:$E$200,2,0))</f>
        <v/>
      </c>
      <c r="J3" s="190" t="str">
        <f>IF(ISBLANK($H3),"",$G3*$I3)</f>
        <v/>
      </c>
      <c r="K3" s="191"/>
      <c r="L3" s="191"/>
      <c r="M3" s="191"/>
      <c r="N3" s="192"/>
      <c r="O3" s="193" t="str">
        <f>IF(G3="","",IF(ROUND(J3=SUM(K3:M3),2),"OK","NOK, erreur dans la ventilation entre zones"))</f>
        <v/>
      </c>
      <c r="P3" s="194"/>
    </row>
    <row r="4" spans="1:16" ht="15" customHeight="1" x14ac:dyDescent="0.3">
      <c r="A4" s="186"/>
      <c r="B4" s="187"/>
      <c r="C4" s="188"/>
      <c r="D4" s="188"/>
      <c r="E4" s="189"/>
      <c r="F4" s="189"/>
      <c r="G4" s="127"/>
      <c r="H4" s="124"/>
      <c r="I4" s="117" t="str">
        <f>IF(ISBLANK($H4),"",VLOOKUP($H4,'Clés d''affectation'!$B$2:$E$200,2,0))</f>
        <v/>
      </c>
      <c r="J4" s="190" t="str">
        <f t="shared" ref="J4:J50" si="0">IF(ISBLANK($H4),"",$G4*$I4)</f>
        <v/>
      </c>
      <c r="K4" s="191"/>
      <c r="L4" s="191"/>
      <c r="M4" s="191"/>
      <c r="N4" s="192"/>
      <c r="O4" s="193" t="str">
        <f t="shared" ref="O4:O50" si="1">IF(G4="","",IF(ROUND(J4=SUM(K4:M4),2),"OK","NOK, erreur dans la ventilation entre zones"))</f>
        <v/>
      </c>
      <c r="P4" s="194"/>
    </row>
    <row r="5" spans="1:16" ht="15" customHeight="1" x14ac:dyDescent="0.3">
      <c r="A5" s="186"/>
      <c r="B5" s="187"/>
      <c r="C5" s="188"/>
      <c r="D5" s="188"/>
      <c r="E5" s="189"/>
      <c r="F5" s="189"/>
      <c r="G5" s="127"/>
      <c r="H5" s="124"/>
      <c r="I5" s="117" t="str">
        <f>IF(ISBLANK($H5),"",VLOOKUP($H5,'Clés d''affectation'!$B$2:$E$200,2,0))</f>
        <v/>
      </c>
      <c r="J5" s="190" t="str">
        <f t="shared" si="0"/>
        <v/>
      </c>
      <c r="K5" s="191"/>
      <c r="L5" s="191"/>
      <c r="M5" s="191"/>
      <c r="N5" s="192"/>
      <c r="O5" s="193" t="str">
        <f t="shared" si="1"/>
        <v/>
      </c>
      <c r="P5" s="194"/>
    </row>
    <row r="6" spans="1:16" ht="15" customHeight="1" x14ac:dyDescent="0.3">
      <c r="A6" s="186"/>
      <c r="B6" s="187"/>
      <c r="C6" s="188"/>
      <c r="D6" s="188"/>
      <c r="E6" s="189"/>
      <c r="F6" s="189"/>
      <c r="G6" s="127"/>
      <c r="H6" s="124"/>
      <c r="I6" s="117" t="str">
        <f>IF(ISBLANK($H6),"",VLOOKUP($H6,'Clés d''affectation'!$B$2:$E$200,2,0))</f>
        <v/>
      </c>
      <c r="J6" s="190" t="str">
        <f t="shared" si="0"/>
        <v/>
      </c>
      <c r="K6" s="191"/>
      <c r="L6" s="191"/>
      <c r="M6" s="191"/>
      <c r="N6" s="192"/>
      <c r="O6" s="193" t="str">
        <f t="shared" si="1"/>
        <v/>
      </c>
      <c r="P6" s="194"/>
    </row>
    <row r="7" spans="1:16" ht="15" customHeight="1" x14ac:dyDescent="0.3">
      <c r="A7" s="186"/>
      <c r="B7" s="187"/>
      <c r="C7" s="188"/>
      <c r="D7" s="188"/>
      <c r="E7" s="189"/>
      <c r="F7" s="189"/>
      <c r="G7" s="127"/>
      <c r="H7" s="124"/>
      <c r="I7" s="117" t="str">
        <f>IF(ISBLANK($H7),"",VLOOKUP($H7,'Clés d''affectation'!$B$2:$E$200,2,0))</f>
        <v/>
      </c>
      <c r="J7" s="190" t="str">
        <f t="shared" si="0"/>
        <v/>
      </c>
      <c r="K7" s="191"/>
      <c r="L7" s="191"/>
      <c r="M7" s="191"/>
      <c r="N7" s="192"/>
      <c r="O7" s="193" t="str">
        <f t="shared" si="1"/>
        <v/>
      </c>
      <c r="P7" s="194"/>
    </row>
    <row r="8" spans="1:16" ht="15" customHeight="1" x14ac:dyDescent="0.3">
      <c r="A8" s="186"/>
      <c r="B8" s="187"/>
      <c r="C8" s="188"/>
      <c r="D8" s="188"/>
      <c r="E8" s="189"/>
      <c r="F8" s="189"/>
      <c r="G8" s="127"/>
      <c r="H8" s="124"/>
      <c r="I8" s="117" t="str">
        <f>IF(ISBLANK($H8),"",VLOOKUP($H8,'Clés d''affectation'!$B$2:$E$200,2,0))</f>
        <v/>
      </c>
      <c r="J8" s="190" t="str">
        <f t="shared" si="0"/>
        <v/>
      </c>
      <c r="K8" s="191"/>
      <c r="L8" s="191"/>
      <c r="M8" s="191"/>
      <c r="N8" s="192"/>
      <c r="O8" s="193" t="str">
        <f t="shared" si="1"/>
        <v/>
      </c>
      <c r="P8" s="194"/>
    </row>
    <row r="9" spans="1:16" ht="15" customHeight="1" x14ac:dyDescent="0.3">
      <c r="A9" s="186"/>
      <c r="B9" s="187"/>
      <c r="C9" s="188"/>
      <c r="D9" s="188"/>
      <c r="E9" s="189"/>
      <c r="F9" s="189"/>
      <c r="G9" s="127"/>
      <c r="H9" s="124"/>
      <c r="I9" s="117" t="str">
        <f>IF(ISBLANK($H9),"",VLOOKUP($H9,'Clés d''affectation'!$B$2:$E$200,2,0))</f>
        <v/>
      </c>
      <c r="J9" s="190" t="str">
        <f t="shared" si="0"/>
        <v/>
      </c>
      <c r="K9" s="191"/>
      <c r="L9" s="191"/>
      <c r="M9" s="191"/>
      <c r="N9" s="192"/>
      <c r="O9" s="193" t="str">
        <f t="shared" si="1"/>
        <v/>
      </c>
      <c r="P9" s="194"/>
    </row>
    <row r="10" spans="1:16" ht="15" customHeight="1" x14ac:dyDescent="0.3">
      <c r="A10" s="186"/>
      <c r="B10" s="187"/>
      <c r="C10" s="188"/>
      <c r="D10" s="188"/>
      <c r="E10" s="189"/>
      <c r="F10" s="189"/>
      <c r="G10" s="127"/>
      <c r="H10" s="124"/>
      <c r="I10" s="117" t="str">
        <f>IF(ISBLANK($H10),"",VLOOKUP($H10,'Clés d''affectation'!$B$2:$E$200,2,0))</f>
        <v/>
      </c>
      <c r="J10" s="190" t="str">
        <f t="shared" si="0"/>
        <v/>
      </c>
      <c r="K10" s="191"/>
      <c r="L10" s="191"/>
      <c r="M10" s="191"/>
      <c r="N10" s="192"/>
      <c r="O10" s="193" t="str">
        <f t="shared" si="1"/>
        <v/>
      </c>
      <c r="P10" s="194"/>
    </row>
    <row r="11" spans="1:16" ht="15" customHeight="1" x14ac:dyDescent="0.3">
      <c r="A11" s="186"/>
      <c r="B11" s="187"/>
      <c r="C11" s="188"/>
      <c r="D11" s="188"/>
      <c r="E11" s="189"/>
      <c r="F11" s="189"/>
      <c r="G11" s="127"/>
      <c r="H11" s="124"/>
      <c r="I11" s="117" t="str">
        <f>IF(ISBLANK($H11),"",VLOOKUP($H11,'Clés d''affectation'!$B$2:$E$200,2,0))</f>
        <v/>
      </c>
      <c r="J11" s="190" t="str">
        <f t="shared" si="0"/>
        <v/>
      </c>
      <c r="K11" s="191"/>
      <c r="L11" s="191"/>
      <c r="M11" s="191"/>
      <c r="N11" s="192"/>
      <c r="O11" s="193" t="str">
        <f t="shared" si="1"/>
        <v/>
      </c>
      <c r="P11" s="194"/>
    </row>
    <row r="12" spans="1:16" ht="15" customHeight="1" x14ac:dyDescent="0.3">
      <c r="A12" s="186"/>
      <c r="B12" s="187"/>
      <c r="C12" s="188"/>
      <c r="D12" s="188"/>
      <c r="E12" s="189"/>
      <c r="F12" s="189"/>
      <c r="G12" s="127"/>
      <c r="H12" s="124"/>
      <c r="I12" s="117" t="str">
        <f>IF(ISBLANK($H12),"",VLOOKUP($H12,'Clés d''affectation'!$B$2:$E$200,2,0))</f>
        <v/>
      </c>
      <c r="J12" s="190" t="str">
        <f t="shared" si="0"/>
        <v/>
      </c>
      <c r="K12" s="191"/>
      <c r="L12" s="191"/>
      <c r="M12" s="191"/>
      <c r="N12" s="192"/>
      <c r="O12" s="193" t="str">
        <f t="shared" si="1"/>
        <v/>
      </c>
      <c r="P12" s="194"/>
    </row>
    <row r="13" spans="1:16" ht="15" customHeight="1" x14ac:dyDescent="0.3">
      <c r="A13" s="186"/>
      <c r="B13" s="187"/>
      <c r="C13" s="188"/>
      <c r="D13" s="188"/>
      <c r="E13" s="189"/>
      <c r="F13" s="189"/>
      <c r="G13" s="127"/>
      <c r="H13" s="124"/>
      <c r="I13" s="117" t="str">
        <f>IF(ISBLANK($H13),"",VLOOKUP($H13,'Clés d''affectation'!$B$2:$E$200,2,0))</f>
        <v/>
      </c>
      <c r="J13" s="190" t="str">
        <f t="shared" si="0"/>
        <v/>
      </c>
      <c r="K13" s="191"/>
      <c r="L13" s="191"/>
      <c r="M13" s="191"/>
      <c r="N13" s="192"/>
      <c r="O13" s="193" t="str">
        <f t="shared" si="1"/>
        <v/>
      </c>
      <c r="P13" s="194"/>
    </row>
    <row r="14" spans="1:16" ht="15" customHeight="1" x14ac:dyDescent="0.3">
      <c r="A14" s="186"/>
      <c r="B14" s="187"/>
      <c r="C14" s="188"/>
      <c r="D14" s="188"/>
      <c r="E14" s="189"/>
      <c r="F14" s="189"/>
      <c r="G14" s="127"/>
      <c r="H14" s="124"/>
      <c r="I14" s="117" t="str">
        <f>IF(ISBLANK($H14),"",VLOOKUP($H14,'Clés d''affectation'!$B$2:$E$200,2,0))</f>
        <v/>
      </c>
      <c r="J14" s="190" t="str">
        <f t="shared" si="0"/>
        <v/>
      </c>
      <c r="K14" s="191"/>
      <c r="L14" s="191"/>
      <c r="M14" s="191"/>
      <c r="N14" s="192"/>
      <c r="O14" s="193" t="str">
        <f t="shared" si="1"/>
        <v/>
      </c>
      <c r="P14" s="194"/>
    </row>
    <row r="15" spans="1:16" ht="15" customHeight="1" x14ac:dyDescent="0.3">
      <c r="A15" s="186"/>
      <c r="B15" s="187"/>
      <c r="C15" s="188"/>
      <c r="D15" s="188"/>
      <c r="E15" s="189"/>
      <c r="F15" s="189"/>
      <c r="G15" s="127"/>
      <c r="H15" s="124"/>
      <c r="I15" s="117" t="str">
        <f>IF(ISBLANK($H15),"",VLOOKUP($H15,'Clés d''affectation'!$B$2:$E$200,2,0))</f>
        <v/>
      </c>
      <c r="J15" s="190" t="str">
        <f t="shared" si="0"/>
        <v/>
      </c>
      <c r="K15" s="191"/>
      <c r="L15" s="191"/>
      <c r="M15" s="191"/>
      <c r="N15" s="192"/>
      <c r="O15" s="193" t="str">
        <f t="shared" si="1"/>
        <v/>
      </c>
      <c r="P15" s="194"/>
    </row>
    <row r="16" spans="1:16" ht="15" customHeight="1" x14ac:dyDescent="0.3">
      <c r="A16" s="186"/>
      <c r="B16" s="187"/>
      <c r="C16" s="188"/>
      <c r="D16" s="188"/>
      <c r="E16" s="189"/>
      <c r="F16" s="189"/>
      <c r="G16" s="127"/>
      <c r="H16" s="124"/>
      <c r="I16" s="117" t="str">
        <f>IF(ISBLANK($H16),"",VLOOKUP($H16,'Clés d''affectation'!$B$2:$E$200,2,0))</f>
        <v/>
      </c>
      <c r="J16" s="190" t="str">
        <f t="shared" si="0"/>
        <v/>
      </c>
      <c r="K16" s="191"/>
      <c r="L16" s="191"/>
      <c r="M16" s="191"/>
      <c r="N16" s="192"/>
      <c r="O16" s="193" t="str">
        <f t="shared" si="1"/>
        <v/>
      </c>
      <c r="P16" s="194"/>
    </row>
    <row r="17" spans="1:16" ht="15" customHeight="1" x14ac:dyDescent="0.3">
      <c r="A17" s="186"/>
      <c r="B17" s="187"/>
      <c r="C17" s="188"/>
      <c r="D17" s="188"/>
      <c r="E17" s="189"/>
      <c r="F17" s="189"/>
      <c r="G17" s="127"/>
      <c r="H17" s="124"/>
      <c r="I17" s="117" t="str">
        <f>IF(ISBLANK($H17),"",VLOOKUP($H17,'Clés d''affectation'!$B$2:$E$200,2,0))</f>
        <v/>
      </c>
      <c r="J17" s="190" t="str">
        <f t="shared" si="0"/>
        <v/>
      </c>
      <c r="K17" s="191"/>
      <c r="L17" s="191"/>
      <c r="M17" s="191"/>
      <c r="N17" s="192"/>
      <c r="O17" s="193" t="str">
        <f t="shared" si="1"/>
        <v/>
      </c>
      <c r="P17" s="194"/>
    </row>
    <row r="18" spans="1:16" ht="15" customHeight="1" x14ac:dyDescent="0.3">
      <c r="A18" s="186"/>
      <c r="B18" s="187"/>
      <c r="C18" s="188"/>
      <c r="D18" s="188"/>
      <c r="E18" s="189"/>
      <c r="F18" s="189"/>
      <c r="G18" s="127"/>
      <c r="H18" s="124"/>
      <c r="I18" s="117" t="str">
        <f>IF(ISBLANK($H18),"",VLOOKUP($H18,'Clés d''affectation'!$B$2:$E$200,2,0))</f>
        <v/>
      </c>
      <c r="J18" s="190" t="str">
        <f t="shared" si="0"/>
        <v/>
      </c>
      <c r="K18" s="191"/>
      <c r="L18" s="191"/>
      <c r="M18" s="191"/>
      <c r="N18" s="192"/>
      <c r="O18" s="193" t="str">
        <f t="shared" si="1"/>
        <v/>
      </c>
      <c r="P18" s="194"/>
    </row>
    <row r="19" spans="1:16" ht="15" customHeight="1" x14ac:dyDescent="0.3">
      <c r="A19" s="186"/>
      <c r="B19" s="187"/>
      <c r="C19" s="188"/>
      <c r="D19" s="188"/>
      <c r="E19" s="189"/>
      <c r="F19" s="189"/>
      <c r="G19" s="127"/>
      <c r="H19" s="124"/>
      <c r="I19" s="117" t="str">
        <f>IF(ISBLANK($H19),"",VLOOKUP($H19,'Clés d''affectation'!$B$2:$E$200,2,0))</f>
        <v/>
      </c>
      <c r="J19" s="190" t="str">
        <f t="shared" si="0"/>
        <v/>
      </c>
      <c r="K19" s="191"/>
      <c r="L19" s="191"/>
      <c r="M19" s="191"/>
      <c r="N19" s="192"/>
      <c r="O19" s="193" t="str">
        <f t="shared" si="1"/>
        <v/>
      </c>
      <c r="P19" s="194"/>
    </row>
    <row r="20" spans="1:16" ht="15" customHeight="1" x14ac:dyDescent="0.3">
      <c r="A20" s="186"/>
      <c r="B20" s="187"/>
      <c r="C20" s="188"/>
      <c r="D20" s="188"/>
      <c r="E20" s="189"/>
      <c r="F20" s="189"/>
      <c r="G20" s="127"/>
      <c r="H20" s="124"/>
      <c r="I20" s="117" t="str">
        <f>IF(ISBLANK($H20),"",VLOOKUP($H20,'Clés d''affectation'!$B$2:$E$200,2,0))</f>
        <v/>
      </c>
      <c r="J20" s="190" t="str">
        <f t="shared" si="0"/>
        <v/>
      </c>
      <c r="K20" s="191"/>
      <c r="L20" s="191"/>
      <c r="M20" s="191"/>
      <c r="N20" s="192"/>
      <c r="O20" s="193" t="str">
        <f t="shared" si="1"/>
        <v/>
      </c>
      <c r="P20" s="194"/>
    </row>
    <row r="21" spans="1:16" ht="15" customHeight="1" x14ac:dyDescent="0.3">
      <c r="A21" s="186"/>
      <c r="B21" s="187"/>
      <c r="C21" s="188"/>
      <c r="D21" s="188"/>
      <c r="E21" s="189"/>
      <c r="F21" s="189"/>
      <c r="G21" s="127"/>
      <c r="H21" s="124"/>
      <c r="I21" s="117" t="str">
        <f>IF(ISBLANK($H21),"",VLOOKUP($H21,'Clés d''affectation'!$B$2:$E$200,2,0))</f>
        <v/>
      </c>
      <c r="J21" s="190" t="str">
        <f t="shared" si="0"/>
        <v/>
      </c>
      <c r="K21" s="191"/>
      <c r="L21" s="191"/>
      <c r="M21" s="191"/>
      <c r="N21" s="192"/>
      <c r="O21" s="193" t="str">
        <f t="shared" si="1"/>
        <v/>
      </c>
      <c r="P21" s="194"/>
    </row>
    <row r="22" spans="1:16" ht="15" customHeight="1" x14ac:dyDescent="0.3">
      <c r="A22" s="186"/>
      <c r="B22" s="187"/>
      <c r="C22" s="188"/>
      <c r="D22" s="188"/>
      <c r="E22" s="189"/>
      <c r="F22" s="189"/>
      <c r="G22" s="127"/>
      <c r="H22" s="124"/>
      <c r="I22" s="117" t="str">
        <f>IF(ISBLANK($H22),"",VLOOKUP($H22,'Clés d''affectation'!$B$2:$E$200,2,0))</f>
        <v/>
      </c>
      <c r="J22" s="190" t="str">
        <f t="shared" si="0"/>
        <v/>
      </c>
      <c r="K22" s="191"/>
      <c r="L22" s="191"/>
      <c r="M22" s="191"/>
      <c r="N22" s="192"/>
      <c r="O22" s="193" t="str">
        <f t="shared" si="1"/>
        <v/>
      </c>
      <c r="P22" s="194"/>
    </row>
    <row r="23" spans="1:16" ht="15" customHeight="1" x14ac:dyDescent="0.3">
      <c r="A23" s="186"/>
      <c r="B23" s="187"/>
      <c r="C23" s="188"/>
      <c r="D23" s="188"/>
      <c r="E23" s="189"/>
      <c r="F23" s="189"/>
      <c r="G23" s="127"/>
      <c r="H23" s="124"/>
      <c r="I23" s="117" t="str">
        <f>IF(ISBLANK($H23),"",VLOOKUP($H23,'Clés d''affectation'!$B$2:$E$200,2,0))</f>
        <v/>
      </c>
      <c r="J23" s="190" t="str">
        <f t="shared" si="0"/>
        <v/>
      </c>
      <c r="K23" s="191"/>
      <c r="L23" s="191"/>
      <c r="M23" s="191"/>
      <c r="N23" s="192"/>
      <c r="O23" s="193" t="str">
        <f t="shared" si="1"/>
        <v/>
      </c>
      <c r="P23" s="194"/>
    </row>
    <row r="24" spans="1:16" ht="15" customHeight="1" x14ac:dyDescent="0.3">
      <c r="A24" s="186"/>
      <c r="B24" s="187"/>
      <c r="C24" s="188"/>
      <c r="D24" s="188"/>
      <c r="E24" s="189"/>
      <c r="F24" s="189"/>
      <c r="G24" s="127"/>
      <c r="H24" s="124"/>
      <c r="I24" s="117" t="str">
        <f>IF(ISBLANK($H24),"",VLOOKUP($H24,'Clés d''affectation'!$B$2:$E$200,2,0))</f>
        <v/>
      </c>
      <c r="J24" s="190" t="str">
        <f t="shared" si="0"/>
        <v/>
      </c>
      <c r="K24" s="191"/>
      <c r="L24" s="191"/>
      <c r="M24" s="191"/>
      <c r="N24" s="192"/>
      <c r="O24" s="193" t="str">
        <f t="shared" si="1"/>
        <v/>
      </c>
      <c r="P24" s="194"/>
    </row>
    <row r="25" spans="1:16" ht="15" customHeight="1" x14ac:dyDescent="0.3">
      <c r="A25" s="186"/>
      <c r="B25" s="187"/>
      <c r="C25" s="188"/>
      <c r="D25" s="188"/>
      <c r="E25" s="189"/>
      <c r="F25" s="189"/>
      <c r="G25" s="127"/>
      <c r="H25" s="124"/>
      <c r="I25" s="117" t="str">
        <f>IF(ISBLANK($H25),"",VLOOKUP($H25,'Clés d''affectation'!$B$2:$E$200,2,0))</f>
        <v/>
      </c>
      <c r="J25" s="190" t="str">
        <f t="shared" si="0"/>
        <v/>
      </c>
      <c r="K25" s="191"/>
      <c r="L25" s="191"/>
      <c r="M25" s="191"/>
      <c r="N25" s="192"/>
      <c r="O25" s="193" t="str">
        <f t="shared" si="1"/>
        <v/>
      </c>
      <c r="P25" s="194"/>
    </row>
    <row r="26" spans="1:16" ht="15" customHeight="1" x14ac:dyDescent="0.3">
      <c r="A26" s="186"/>
      <c r="B26" s="187"/>
      <c r="C26" s="188"/>
      <c r="D26" s="188"/>
      <c r="E26" s="189"/>
      <c r="F26" s="189"/>
      <c r="G26" s="127"/>
      <c r="H26" s="124"/>
      <c r="I26" s="117" t="str">
        <f>IF(ISBLANK($H26),"",VLOOKUP($H26,'Clés d''affectation'!$B$2:$E$200,2,0))</f>
        <v/>
      </c>
      <c r="J26" s="190" t="str">
        <f t="shared" si="0"/>
        <v/>
      </c>
      <c r="K26" s="191"/>
      <c r="L26" s="191"/>
      <c r="M26" s="191"/>
      <c r="N26" s="192"/>
      <c r="O26" s="193" t="str">
        <f t="shared" si="1"/>
        <v/>
      </c>
      <c r="P26" s="194"/>
    </row>
    <row r="27" spans="1:16" ht="15" customHeight="1" x14ac:dyDescent="0.3">
      <c r="A27" s="186"/>
      <c r="B27" s="187"/>
      <c r="C27" s="188"/>
      <c r="D27" s="188"/>
      <c r="E27" s="189"/>
      <c r="F27" s="189"/>
      <c r="G27" s="127"/>
      <c r="H27" s="124"/>
      <c r="I27" s="117" t="str">
        <f>IF(ISBLANK($H27),"",VLOOKUP($H27,'Clés d''affectation'!$B$2:$E$200,2,0))</f>
        <v/>
      </c>
      <c r="J27" s="190" t="str">
        <f t="shared" si="0"/>
        <v/>
      </c>
      <c r="K27" s="191"/>
      <c r="L27" s="191"/>
      <c r="M27" s="191"/>
      <c r="N27" s="192"/>
      <c r="O27" s="193" t="str">
        <f t="shared" si="1"/>
        <v/>
      </c>
      <c r="P27" s="194"/>
    </row>
    <row r="28" spans="1:16" ht="15" customHeight="1" x14ac:dyDescent="0.3">
      <c r="A28" s="186"/>
      <c r="B28" s="187"/>
      <c r="C28" s="188"/>
      <c r="D28" s="188"/>
      <c r="E28" s="189"/>
      <c r="F28" s="189"/>
      <c r="G28" s="127"/>
      <c r="H28" s="124"/>
      <c r="I28" s="117" t="str">
        <f>IF(ISBLANK($H28),"",VLOOKUP($H28,'Clés d''affectation'!$B$2:$E$200,2,0))</f>
        <v/>
      </c>
      <c r="J28" s="190" t="str">
        <f t="shared" si="0"/>
        <v/>
      </c>
      <c r="K28" s="191"/>
      <c r="L28" s="191"/>
      <c r="M28" s="191"/>
      <c r="N28" s="192"/>
      <c r="O28" s="193" t="str">
        <f t="shared" si="1"/>
        <v/>
      </c>
      <c r="P28" s="194"/>
    </row>
    <row r="29" spans="1:16" ht="15" customHeight="1" x14ac:dyDescent="0.3">
      <c r="A29" s="186"/>
      <c r="B29" s="187"/>
      <c r="C29" s="188"/>
      <c r="D29" s="188"/>
      <c r="E29" s="189"/>
      <c r="F29" s="189"/>
      <c r="G29" s="127"/>
      <c r="H29" s="124"/>
      <c r="I29" s="117" t="str">
        <f>IF(ISBLANK($H29),"",VLOOKUP($H29,'Clés d''affectation'!$B$2:$E$200,2,0))</f>
        <v/>
      </c>
      <c r="J29" s="190" t="str">
        <f t="shared" si="0"/>
        <v/>
      </c>
      <c r="K29" s="191"/>
      <c r="L29" s="191"/>
      <c r="M29" s="191"/>
      <c r="N29" s="192"/>
      <c r="O29" s="193" t="str">
        <f t="shared" si="1"/>
        <v/>
      </c>
      <c r="P29" s="194"/>
    </row>
    <row r="30" spans="1:16" ht="15" customHeight="1" x14ac:dyDescent="0.3">
      <c r="A30" s="186"/>
      <c r="B30" s="187"/>
      <c r="C30" s="188"/>
      <c r="D30" s="188"/>
      <c r="E30" s="189"/>
      <c r="F30" s="189"/>
      <c r="G30" s="127"/>
      <c r="H30" s="124"/>
      <c r="I30" s="117" t="str">
        <f>IF(ISBLANK($H30),"",VLOOKUP($H30,'Clés d''affectation'!$B$2:$E$200,2,0))</f>
        <v/>
      </c>
      <c r="J30" s="190" t="str">
        <f t="shared" si="0"/>
        <v/>
      </c>
      <c r="K30" s="191"/>
      <c r="L30" s="191"/>
      <c r="M30" s="191"/>
      <c r="N30" s="192"/>
      <c r="O30" s="193" t="str">
        <f t="shared" si="1"/>
        <v/>
      </c>
      <c r="P30" s="194"/>
    </row>
    <row r="31" spans="1:16" ht="15" customHeight="1" x14ac:dyDescent="0.3">
      <c r="A31" s="186"/>
      <c r="B31" s="187"/>
      <c r="C31" s="188"/>
      <c r="D31" s="188"/>
      <c r="E31" s="189"/>
      <c r="F31" s="189"/>
      <c r="G31" s="127"/>
      <c r="H31" s="124"/>
      <c r="I31" s="117" t="str">
        <f>IF(ISBLANK($H31),"",VLOOKUP($H31,'Clés d''affectation'!$B$2:$E$200,2,0))</f>
        <v/>
      </c>
      <c r="J31" s="190" t="str">
        <f t="shared" si="0"/>
        <v/>
      </c>
      <c r="K31" s="191"/>
      <c r="L31" s="191"/>
      <c r="M31" s="191"/>
      <c r="N31" s="192"/>
      <c r="O31" s="193" t="str">
        <f t="shared" si="1"/>
        <v/>
      </c>
      <c r="P31" s="194"/>
    </row>
    <row r="32" spans="1:16" ht="15" customHeight="1" x14ac:dyDescent="0.3">
      <c r="A32" s="186"/>
      <c r="B32" s="187"/>
      <c r="C32" s="188"/>
      <c r="D32" s="188"/>
      <c r="E32" s="189"/>
      <c r="F32" s="189"/>
      <c r="G32" s="127"/>
      <c r="H32" s="124"/>
      <c r="I32" s="117" t="str">
        <f>IF(ISBLANK($H32),"",VLOOKUP($H32,'Clés d''affectation'!$B$2:$E$200,2,0))</f>
        <v/>
      </c>
      <c r="J32" s="190" t="str">
        <f t="shared" si="0"/>
        <v/>
      </c>
      <c r="K32" s="191"/>
      <c r="L32" s="191"/>
      <c r="M32" s="191"/>
      <c r="N32" s="192"/>
      <c r="O32" s="193" t="str">
        <f t="shared" si="1"/>
        <v/>
      </c>
      <c r="P32" s="194"/>
    </row>
    <row r="33" spans="1:16" ht="15" customHeight="1" x14ac:dyDescent="0.3">
      <c r="A33" s="186"/>
      <c r="B33" s="187"/>
      <c r="C33" s="188"/>
      <c r="D33" s="188"/>
      <c r="E33" s="189"/>
      <c r="F33" s="189"/>
      <c r="G33" s="127"/>
      <c r="H33" s="124"/>
      <c r="I33" s="117" t="str">
        <f>IF(ISBLANK($H33),"",VLOOKUP($H33,'Clés d''affectation'!$B$2:$E$200,2,0))</f>
        <v/>
      </c>
      <c r="J33" s="190" t="str">
        <f t="shared" si="0"/>
        <v/>
      </c>
      <c r="K33" s="191"/>
      <c r="L33" s="191"/>
      <c r="M33" s="191"/>
      <c r="N33" s="192"/>
      <c r="O33" s="193" t="str">
        <f t="shared" si="1"/>
        <v/>
      </c>
      <c r="P33" s="194"/>
    </row>
    <row r="34" spans="1:16" ht="15" customHeight="1" x14ac:dyDescent="0.3">
      <c r="A34" s="186"/>
      <c r="B34" s="187"/>
      <c r="C34" s="188"/>
      <c r="D34" s="188"/>
      <c r="E34" s="189"/>
      <c r="F34" s="189"/>
      <c r="G34" s="127"/>
      <c r="H34" s="124"/>
      <c r="I34" s="117" t="str">
        <f>IF(ISBLANK($H34),"",VLOOKUP($H34,'Clés d''affectation'!$B$2:$E$200,2,0))</f>
        <v/>
      </c>
      <c r="J34" s="190" t="str">
        <f t="shared" si="0"/>
        <v/>
      </c>
      <c r="K34" s="191"/>
      <c r="L34" s="191"/>
      <c r="M34" s="191"/>
      <c r="N34" s="192"/>
      <c r="O34" s="193" t="str">
        <f t="shared" si="1"/>
        <v/>
      </c>
      <c r="P34" s="194"/>
    </row>
    <row r="35" spans="1:16" ht="15" customHeight="1" x14ac:dyDescent="0.3">
      <c r="A35" s="186"/>
      <c r="B35" s="187"/>
      <c r="C35" s="188"/>
      <c r="D35" s="188"/>
      <c r="E35" s="189"/>
      <c r="F35" s="189"/>
      <c r="G35" s="127"/>
      <c r="H35" s="124"/>
      <c r="I35" s="117" t="str">
        <f>IF(ISBLANK($H35),"",VLOOKUP($H35,'Clés d''affectation'!$B$2:$E$200,2,0))</f>
        <v/>
      </c>
      <c r="J35" s="190" t="str">
        <f t="shared" si="0"/>
        <v/>
      </c>
      <c r="K35" s="191"/>
      <c r="L35" s="191"/>
      <c r="M35" s="191"/>
      <c r="N35" s="192"/>
      <c r="O35" s="193" t="str">
        <f t="shared" si="1"/>
        <v/>
      </c>
      <c r="P35" s="194"/>
    </row>
    <row r="36" spans="1:16" ht="15" customHeight="1" x14ac:dyDescent="0.3">
      <c r="A36" s="186"/>
      <c r="B36" s="187"/>
      <c r="C36" s="188"/>
      <c r="D36" s="188"/>
      <c r="E36" s="189"/>
      <c r="F36" s="189"/>
      <c r="G36" s="127"/>
      <c r="H36" s="124"/>
      <c r="I36" s="117" t="str">
        <f>IF(ISBLANK($H36),"",VLOOKUP($H36,'Clés d''affectation'!$B$2:$E$200,2,0))</f>
        <v/>
      </c>
      <c r="J36" s="190" t="str">
        <f t="shared" si="0"/>
        <v/>
      </c>
      <c r="K36" s="191"/>
      <c r="L36" s="191"/>
      <c r="M36" s="191"/>
      <c r="N36" s="192"/>
      <c r="O36" s="193" t="str">
        <f t="shared" si="1"/>
        <v/>
      </c>
      <c r="P36" s="194"/>
    </row>
    <row r="37" spans="1:16" ht="15" customHeight="1" x14ac:dyDescent="0.3">
      <c r="A37" s="186"/>
      <c r="B37" s="187"/>
      <c r="C37" s="188"/>
      <c r="D37" s="188"/>
      <c r="E37" s="189"/>
      <c r="F37" s="189"/>
      <c r="G37" s="127"/>
      <c r="H37" s="124"/>
      <c r="I37" s="117" t="str">
        <f>IF(ISBLANK($H37),"",VLOOKUP($H37,'Clés d''affectation'!$B$2:$E$200,2,0))</f>
        <v/>
      </c>
      <c r="J37" s="190" t="str">
        <f t="shared" si="0"/>
        <v/>
      </c>
      <c r="K37" s="191"/>
      <c r="L37" s="191"/>
      <c r="M37" s="191"/>
      <c r="N37" s="192"/>
      <c r="O37" s="193" t="str">
        <f t="shared" si="1"/>
        <v/>
      </c>
      <c r="P37" s="194"/>
    </row>
    <row r="38" spans="1:16" ht="15" customHeight="1" x14ac:dyDescent="0.3">
      <c r="A38" s="186"/>
      <c r="B38" s="187"/>
      <c r="C38" s="188"/>
      <c r="D38" s="188"/>
      <c r="E38" s="189"/>
      <c r="F38" s="189"/>
      <c r="G38" s="127"/>
      <c r="H38" s="124"/>
      <c r="I38" s="117" t="str">
        <f>IF(ISBLANK($H38),"",VLOOKUP($H38,'Clés d''affectation'!$B$2:$E$200,2,0))</f>
        <v/>
      </c>
      <c r="J38" s="190" t="str">
        <f t="shared" si="0"/>
        <v/>
      </c>
      <c r="K38" s="191"/>
      <c r="L38" s="191"/>
      <c r="M38" s="191"/>
      <c r="N38" s="192"/>
      <c r="O38" s="193" t="str">
        <f t="shared" si="1"/>
        <v/>
      </c>
      <c r="P38" s="194"/>
    </row>
    <row r="39" spans="1:16" ht="15" customHeight="1" x14ac:dyDescent="0.3">
      <c r="A39" s="186"/>
      <c r="B39" s="187"/>
      <c r="C39" s="188"/>
      <c r="D39" s="188"/>
      <c r="E39" s="189"/>
      <c r="F39" s="189"/>
      <c r="G39" s="127"/>
      <c r="H39" s="124"/>
      <c r="I39" s="117" t="str">
        <f>IF(ISBLANK($H39),"",VLOOKUP($H39,'Clés d''affectation'!$B$2:$E$200,2,0))</f>
        <v/>
      </c>
      <c r="J39" s="190" t="str">
        <f t="shared" si="0"/>
        <v/>
      </c>
      <c r="K39" s="191"/>
      <c r="L39" s="191"/>
      <c r="M39" s="191"/>
      <c r="N39" s="192"/>
      <c r="O39" s="193" t="str">
        <f t="shared" si="1"/>
        <v/>
      </c>
      <c r="P39" s="194"/>
    </row>
    <row r="40" spans="1:16" ht="15" customHeight="1" x14ac:dyDescent="0.3">
      <c r="A40" s="186"/>
      <c r="B40" s="187"/>
      <c r="C40" s="188"/>
      <c r="D40" s="188"/>
      <c r="E40" s="189"/>
      <c r="F40" s="189"/>
      <c r="G40" s="127"/>
      <c r="H40" s="124"/>
      <c r="I40" s="117" t="str">
        <f>IF(ISBLANK($H40),"",VLOOKUP($H40,'Clés d''affectation'!$B$2:$E$200,2,0))</f>
        <v/>
      </c>
      <c r="J40" s="190" t="str">
        <f t="shared" si="0"/>
        <v/>
      </c>
      <c r="K40" s="191"/>
      <c r="L40" s="191"/>
      <c r="M40" s="191"/>
      <c r="N40" s="192"/>
      <c r="O40" s="193" t="str">
        <f t="shared" si="1"/>
        <v/>
      </c>
      <c r="P40" s="194"/>
    </row>
    <row r="41" spans="1:16" ht="15" customHeight="1" x14ac:dyDescent="0.3">
      <c r="A41" s="186"/>
      <c r="B41" s="187"/>
      <c r="C41" s="188"/>
      <c r="D41" s="188"/>
      <c r="E41" s="189"/>
      <c r="F41" s="189"/>
      <c r="G41" s="127"/>
      <c r="H41" s="124"/>
      <c r="I41" s="117" t="str">
        <f>IF(ISBLANK($H41),"",VLOOKUP($H41,'Clés d''affectation'!$B$2:$E$200,2,0))</f>
        <v/>
      </c>
      <c r="J41" s="190" t="str">
        <f t="shared" si="0"/>
        <v/>
      </c>
      <c r="K41" s="191"/>
      <c r="L41" s="191"/>
      <c r="M41" s="191"/>
      <c r="N41" s="192"/>
      <c r="O41" s="193" t="str">
        <f t="shared" si="1"/>
        <v/>
      </c>
      <c r="P41" s="194"/>
    </row>
    <row r="42" spans="1:16" ht="15" customHeight="1" x14ac:dyDescent="0.3">
      <c r="A42" s="186"/>
      <c r="B42" s="187"/>
      <c r="C42" s="188"/>
      <c r="D42" s="188"/>
      <c r="E42" s="189"/>
      <c r="F42" s="189"/>
      <c r="G42" s="127"/>
      <c r="H42" s="124"/>
      <c r="I42" s="117" t="str">
        <f>IF(ISBLANK($H42),"",VLOOKUP($H42,'Clés d''affectation'!$B$2:$E$200,2,0))</f>
        <v/>
      </c>
      <c r="J42" s="190" t="str">
        <f t="shared" si="0"/>
        <v/>
      </c>
      <c r="K42" s="191"/>
      <c r="L42" s="191"/>
      <c r="M42" s="191"/>
      <c r="N42" s="192"/>
      <c r="O42" s="193" t="str">
        <f t="shared" si="1"/>
        <v/>
      </c>
      <c r="P42" s="194"/>
    </row>
    <row r="43" spans="1:16" ht="15" customHeight="1" x14ac:dyDescent="0.3">
      <c r="A43" s="186"/>
      <c r="B43" s="187"/>
      <c r="C43" s="188"/>
      <c r="D43" s="188"/>
      <c r="E43" s="189"/>
      <c r="F43" s="189"/>
      <c r="G43" s="127"/>
      <c r="H43" s="124"/>
      <c r="I43" s="117" t="str">
        <f>IF(ISBLANK($H43),"",VLOOKUP($H43,'Clés d''affectation'!$B$2:$E$200,2,0))</f>
        <v/>
      </c>
      <c r="J43" s="190" t="str">
        <f t="shared" si="0"/>
        <v/>
      </c>
      <c r="K43" s="191"/>
      <c r="L43" s="191"/>
      <c r="M43" s="191"/>
      <c r="N43" s="192"/>
      <c r="O43" s="193" t="str">
        <f t="shared" si="1"/>
        <v/>
      </c>
      <c r="P43" s="194"/>
    </row>
    <row r="44" spans="1:16" ht="15" customHeight="1" x14ac:dyDescent="0.3">
      <c r="A44" s="186"/>
      <c r="B44" s="187"/>
      <c r="C44" s="188"/>
      <c r="D44" s="188"/>
      <c r="E44" s="189"/>
      <c r="F44" s="189"/>
      <c r="G44" s="127"/>
      <c r="H44" s="124"/>
      <c r="I44" s="117" t="str">
        <f>IF(ISBLANK($H44),"",VLOOKUP($H44,'Clés d''affectation'!$B$2:$E$200,2,0))</f>
        <v/>
      </c>
      <c r="J44" s="190" t="str">
        <f t="shared" si="0"/>
        <v/>
      </c>
      <c r="K44" s="191"/>
      <c r="L44" s="191"/>
      <c r="M44" s="191"/>
      <c r="N44" s="192"/>
      <c r="O44" s="193" t="str">
        <f t="shared" si="1"/>
        <v/>
      </c>
      <c r="P44" s="194"/>
    </row>
    <row r="45" spans="1:16" ht="15" customHeight="1" x14ac:dyDescent="0.3">
      <c r="A45" s="186"/>
      <c r="B45" s="187"/>
      <c r="C45" s="188"/>
      <c r="D45" s="188"/>
      <c r="E45" s="189"/>
      <c r="F45" s="189"/>
      <c r="G45" s="127"/>
      <c r="H45" s="124"/>
      <c r="I45" s="117" t="str">
        <f>IF(ISBLANK($H45),"",VLOOKUP($H45,'Clés d''affectation'!$B$2:$E$200,2,0))</f>
        <v/>
      </c>
      <c r="J45" s="190" t="str">
        <f t="shared" si="0"/>
        <v/>
      </c>
      <c r="K45" s="191"/>
      <c r="L45" s="191"/>
      <c r="M45" s="191"/>
      <c r="N45" s="192"/>
      <c r="O45" s="193" t="str">
        <f t="shared" si="1"/>
        <v/>
      </c>
      <c r="P45" s="194"/>
    </row>
    <row r="46" spans="1:16" ht="15" customHeight="1" x14ac:dyDescent="0.3">
      <c r="A46" s="186"/>
      <c r="B46" s="187"/>
      <c r="C46" s="188"/>
      <c r="D46" s="188"/>
      <c r="E46" s="189"/>
      <c r="F46" s="189"/>
      <c r="G46" s="127"/>
      <c r="H46" s="124"/>
      <c r="I46" s="117" t="str">
        <f>IF(ISBLANK($H46),"",VLOOKUP($H46,'Clés d''affectation'!$B$2:$E$200,2,0))</f>
        <v/>
      </c>
      <c r="J46" s="190" t="str">
        <f t="shared" si="0"/>
        <v/>
      </c>
      <c r="K46" s="191"/>
      <c r="L46" s="191"/>
      <c r="M46" s="191"/>
      <c r="N46" s="192"/>
      <c r="O46" s="193" t="str">
        <f t="shared" si="1"/>
        <v/>
      </c>
      <c r="P46" s="194"/>
    </row>
    <row r="47" spans="1:16" ht="15" customHeight="1" x14ac:dyDescent="0.3">
      <c r="A47" s="186"/>
      <c r="B47" s="187"/>
      <c r="C47" s="188"/>
      <c r="D47" s="188"/>
      <c r="E47" s="189"/>
      <c r="F47" s="189"/>
      <c r="G47" s="127"/>
      <c r="H47" s="124"/>
      <c r="I47" s="117" t="str">
        <f>IF(ISBLANK($H47),"",VLOOKUP($H47,'Clés d''affectation'!$B$2:$E$200,2,0))</f>
        <v/>
      </c>
      <c r="J47" s="190" t="str">
        <f t="shared" si="0"/>
        <v/>
      </c>
      <c r="K47" s="191"/>
      <c r="L47" s="191"/>
      <c r="M47" s="191"/>
      <c r="N47" s="192"/>
      <c r="O47" s="193" t="str">
        <f t="shared" si="1"/>
        <v/>
      </c>
      <c r="P47" s="194"/>
    </row>
    <row r="48" spans="1:16" ht="15" customHeight="1" x14ac:dyDescent="0.3">
      <c r="A48" s="186"/>
      <c r="B48" s="187"/>
      <c r="C48" s="188"/>
      <c r="D48" s="188"/>
      <c r="E48" s="189"/>
      <c r="F48" s="189"/>
      <c r="G48" s="127"/>
      <c r="H48" s="124"/>
      <c r="I48" s="117" t="str">
        <f>IF(ISBLANK($H48),"",VLOOKUP($H48,'Clés d''affectation'!$B$2:$E$200,2,0))</f>
        <v/>
      </c>
      <c r="J48" s="190" t="str">
        <f t="shared" si="0"/>
        <v/>
      </c>
      <c r="K48" s="191"/>
      <c r="L48" s="191"/>
      <c r="M48" s="191"/>
      <c r="N48" s="192"/>
      <c r="O48" s="193" t="str">
        <f t="shared" si="1"/>
        <v/>
      </c>
      <c r="P48" s="194"/>
    </row>
    <row r="49" spans="1:16" ht="15" customHeight="1" x14ac:dyDescent="0.3">
      <c r="A49" s="186"/>
      <c r="B49" s="187"/>
      <c r="C49" s="188"/>
      <c r="D49" s="188"/>
      <c r="E49" s="189"/>
      <c r="F49" s="189"/>
      <c r="G49" s="127"/>
      <c r="H49" s="124"/>
      <c r="I49" s="117" t="str">
        <f>IF(ISBLANK($H49),"",VLOOKUP($H49,'Clés d''affectation'!$B$2:$E$200,2,0))</f>
        <v/>
      </c>
      <c r="J49" s="190" t="str">
        <f t="shared" si="0"/>
        <v/>
      </c>
      <c r="K49" s="191"/>
      <c r="L49" s="191"/>
      <c r="M49" s="191"/>
      <c r="N49" s="192"/>
      <c r="O49" s="193" t="str">
        <f t="shared" si="1"/>
        <v/>
      </c>
      <c r="P49" s="194"/>
    </row>
    <row r="50" spans="1:16" ht="15" customHeight="1" x14ac:dyDescent="0.3">
      <c r="A50" s="186"/>
      <c r="B50" s="187"/>
      <c r="C50" s="188"/>
      <c r="D50" s="188"/>
      <c r="E50" s="189"/>
      <c r="F50" s="189"/>
      <c r="G50" s="189"/>
      <c r="H50" s="15"/>
      <c r="I50" s="117" t="str">
        <f>IF(ISBLANK($H50),"",VLOOKUP($H50,'Clés d''affectation'!$B$2:$E$200,2,0))</f>
        <v/>
      </c>
      <c r="J50" s="190" t="str">
        <f t="shared" si="0"/>
        <v/>
      </c>
      <c r="K50" s="191"/>
      <c r="L50" s="191"/>
      <c r="M50" s="191"/>
      <c r="N50" s="192"/>
      <c r="O50" s="193" t="str">
        <f t="shared" si="1"/>
        <v/>
      </c>
      <c r="P50" s="194"/>
    </row>
  </sheetData>
  <sheetProtection algorithmName="SHA-512" hashValue="F0Ie/MskxqQzsqlUBE9svC/WJcdZ9FB5t6ufQt76LnYRnqJ7LWzyPIE1q0b6bpaFOnydNKNakn/2HR/kMtYPTg==" saltValue="gbghZU/fhwLzpy61UvNP6A==" spinCount="100000" sheet="1" formatCells="0" formatColumns="0" formatRows="0" sort="0" autoFilter="0" pivotTables="0"/>
  <autoFilter ref="A2:P50" xr:uid="{0EDA50CD-1509-47FF-888F-B02DA8F32B03}"/>
  <dataValidations count="1">
    <dataValidation type="list" showInputMessage="1" showErrorMessage="1" promptTitle="Source de financement" prompt="Merci d'utiliser le menu déroulant" sqref="C3:C50" xr:uid="{606C5925-BB3A-4DF8-8BEE-8976B03C4A27}">
      <formula1>_Financement</formula1>
    </dataValidation>
  </dataValidations>
  <pageMargins left="0.51181102362204722" right="0.51181102362204722" top="0.74803149606299213" bottom="0.74803149606299213" header="0.31496062992125984" footer="0.31496062992125984"/>
  <pageSetup paperSize="9" scale="79" fitToWidth="2" fitToHeight="0" pageOrder="overThenDown" orientation="landscape" r:id="rId1"/>
  <headerFooter>
    <oddHeader>&amp;C&amp;14&amp;U&amp;A</oddHeader>
    <oddFooter>&amp;L&amp;"Arial Narrow,Normal"&amp;10Imprimé le : &amp;D
Page : &amp;P / &amp;N&amp;R&amp;"Arial Narrow,Normal"&amp;10&amp;Z&amp;F
Feuille :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Menu déroulant" error="Compléter la feuille &quot;Clés d'affectation&quot; et sélectionner ensuite," promptTitle="Menu déroulant" prompt="Compléter la feuille &quot;Clés d'affectation&quot; et sélectionner ensuite." xr:uid="{271C9EE2-62EF-4168-A4AA-EDC1B9E1BBAA}">
          <x14:formula1>
            <xm:f>'Clés d''affectation'!$B$3:$B$200</xm:f>
          </x14:formula1>
          <xm:sqref>H3:H50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19B10-7D41-4CCE-A43C-88E5602EE0E1}">
  <sheetPr codeName="Feuil4">
    <tabColor theme="5" tint="0.79998168889431442"/>
    <pageSetUpPr fitToPage="1"/>
  </sheetPr>
  <dimension ref="A1:R500"/>
  <sheetViews>
    <sheetView showGridLines="0" zoomScale="80" zoomScaleNormal="80" zoomScaleSheetLayoutView="100" workbookViewId="0">
      <pane xSplit="2" ySplit="2" topLeftCell="F3" activePane="bottomRight" state="frozenSplit"/>
      <selection activeCell="B8" sqref="B8"/>
      <selection pane="topRight" activeCell="B8" sqref="B8"/>
      <selection pane="bottomLeft" activeCell="B8" sqref="B8"/>
      <selection pane="bottomRight" activeCell="F3" sqref="F3"/>
    </sheetView>
  </sheetViews>
  <sheetFormatPr baseColWidth="10" defaultColWidth="11.44140625" defaultRowHeight="14.4" x14ac:dyDescent="0.3"/>
  <cols>
    <col min="1" max="1" width="7.21875" customWidth="1"/>
    <col min="2" max="2" width="26.109375" bestFit="1" customWidth="1"/>
    <col min="3" max="3" width="17.109375" bestFit="1" customWidth="1"/>
    <col min="4" max="4" width="60.109375" bestFit="1" customWidth="1"/>
    <col min="5" max="5" width="24.109375" bestFit="1" customWidth="1"/>
    <col min="6" max="6" width="25.77734375" bestFit="1" customWidth="1"/>
    <col min="7" max="7" width="22.109375" bestFit="1" customWidth="1"/>
    <col min="8" max="8" width="24.6640625" bestFit="1" customWidth="1"/>
    <col min="9" max="9" width="19.109375" customWidth="1"/>
    <col min="10" max="10" width="13.77734375" bestFit="1" customWidth="1"/>
    <col min="11" max="11" width="30.5546875" bestFit="1" customWidth="1"/>
    <col min="12" max="12" width="36.6640625" style="137" bestFit="1" customWidth="1"/>
    <col min="13" max="13" width="17.88671875" bestFit="1" customWidth="1"/>
    <col min="14" max="14" width="23.33203125" bestFit="1" customWidth="1"/>
    <col min="15" max="15" width="25.21875" customWidth="1"/>
    <col min="16" max="16" width="23.77734375" customWidth="1"/>
    <col min="17" max="17" width="81.44140625" style="138" bestFit="1" customWidth="1"/>
    <col min="18" max="18" width="16.5546875" bestFit="1" customWidth="1"/>
  </cols>
  <sheetData>
    <row r="1" spans="1:18" ht="78" customHeight="1" x14ac:dyDescent="0.3">
      <c r="A1" s="54" t="s">
        <v>132</v>
      </c>
      <c r="B1" s="5" t="s">
        <v>2</v>
      </c>
      <c r="C1" s="6" t="s">
        <v>94</v>
      </c>
      <c r="D1" s="6" t="s">
        <v>23</v>
      </c>
      <c r="E1" s="6" t="s">
        <v>92</v>
      </c>
      <c r="F1" s="6" t="s">
        <v>76</v>
      </c>
      <c r="G1" s="6" t="s">
        <v>50</v>
      </c>
      <c r="H1" s="6" t="s">
        <v>77</v>
      </c>
      <c r="I1" s="6" t="s">
        <v>111</v>
      </c>
      <c r="J1" s="6" t="s">
        <v>114</v>
      </c>
      <c r="K1" s="6" t="s">
        <v>106</v>
      </c>
      <c r="L1" s="6" t="s">
        <v>60</v>
      </c>
      <c r="M1" s="6" t="s">
        <v>52</v>
      </c>
      <c r="N1" s="6" t="s">
        <v>95</v>
      </c>
      <c r="O1" s="6" t="s">
        <v>117</v>
      </c>
      <c r="P1" s="132" t="s">
        <v>110</v>
      </c>
      <c r="Q1" s="16" t="s">
        <v>122</v>
      </c>
      <c r="R1" s="72" t="s">
        <v>134</v>
      </c>
    </row>
    <row r="2" spans="1:18" ht="50.55" customHeight="1" x14ac:dyDescent="0.3">
      <c r="A2" s="122"/>
      <c r="B2" s="152" t="s">
        <v>27</v>
      </c>
      <c r="C2" s="153"/>
      <c r="D2" s="154" t="s">
        <v>51</v>
      </c>
      <c r="E2" s="230" t="s">
        <v>90</v>
      </c>
      <c r="F2" s="230"/>
      <c r="G2" s="230"/>
      <c r="H2" s="230"/>
      <c r="I2" s="230"/>
      <c r="J2" s="231"/>
      <c r="K2" s="129">
        <f>SUMPRODUCT(SUMIF('OCS 40%'!D:D,{"B.1. Frais de personnel interne directement liés à l'action (assiette)";"B.2. Frais de personnel externe directement liés à l'action (assiette)"},'OCS 40%'!N:N))</f>
        <v>0</v>
      </c>
      <c r="L2" s="74" t="s">
        <v>26</v>
      </c>
      <c r="M2" s="78">
        <v>0.4</v>
      </c>
      <c r="N2" s="75">
        <f>K2*M2</f>
        <v>0</v>
      </c>
      <c r="O2" s="34"/>
      <c r="P2" s="136"/>
      <c r="Q2" s="76" t="s">
        <v>113</v>
      </c>
      <c r="R2" s="73"/>
    </row>
    <row r="3" spans="1:18" ht="15" customHeight="1" x14ac:dyDescent="0.3">
      <c r="A3" s="122"/>
      <c r="B3" s="195"/>
      <c r="C3" s="15"/>
      <c r="D3" s="124"/>
      <c r="E3" s="15"/>
      <c r="F3" s="15"/>
      <c r="G3" s="189"/>
      <c r="H3" s="15"/>
      <c r="I3" s="196"/>
      <c r="J3" s="125"/>
      <c r="K3" s="127"/>
      <c r="L3" s="124"/>
      <c r="M3" s="117" t="str">
        <f>IF(ISBLANK($L3),"",VLOOKUP($L3,'Clés d''affectation'!$B$2:$E$200,2,0))</f>
        <v/>
      </c>
      <c r="N3" s="130" t="str">
        <f t="shared" ref="N3:N66" si="0">IF(ISBLANK($L3),"",$K3*$M3)</f>
        <v/>
      </c>
      <c r="O3" s="34"/>
      <c r="P3" s="197"/>
      <c r="Q3" s="198"/>
      <c r="R3" s="71"/>
    </row>
    <row r="4" spans="1:18" ht="15" customHeight="1" x14ac:dyDescent="0.3">
      <c r="A4" s="122"/>
      <c r="B4" s="195"/>
      <c r="C4" s="15"/>
      <c r="D4" s="124"/>
      <c r="E4" s="15"/>
      <c r="F4" s="15"/>
      <c r="G4" s="189"/>
      <c r="H4" s="15"/>
      <c r="I4" s="196"/>
      <c r="J4" s="125"/>
      <c r="K4" s="127"/>
      <c r="L4" s="124"/>
      <c r="M4" s="117" t="str">
        <f>IF(ISBLANK($L4),"",VLOOKUP($L4,'Clés d''affectation'!$B$2:$E$200,2,0))</f>
        <v/>
      </c>
      <c r="N4" s="130" t="str">
        <f t="shared" si="0"/>
        <v/>
      </c>
      <c r="O4" s="34"/>
      <c r="P4" s="197"/>
      <c r="Q4" s="198"/>
      <c r="R4" s="71"/>
    </row>
    <row r="5" spans="1:18" ht="15" customHeight="1" x14ac:dyDescent="0.3">
      <c r="A5" s="122"/>
      <c r="B5" s="195"/>
      <c r="C5" s="15"/>
      <c r="D5" s="124"/>
      <c r="E5" s="15"/>
      <c r="F5" s="15"/>
      <c r="G5" s="189"/>
      <c r="H5" s="15"/>
      <c r="I5" s="196"/>
      <c r="J5" s="125"/>
      <c r="K5" s="127"/>
      <c r="L5" s="124"/>
      <c r="M5" s="117" t="str">
        <f>IF(ISBLANK($L5),"",VLOOKUP($L5,'Clés d''affectation'!$B$2:$E$200,2,0))</f>
        <v/>
      </c>
      <c r="N5" s="130" t="str">
        <f t="shared" si="0"/>
        <v/>
      </c>
      <c r="O5" s="34"/>
      <c r="P5" s="197"/>
      <c r="Q5" s="198"/>
      <c r="R5" s="71"/>
    </row>
    <row r="6" spans="1:18" ht="15" customHeight="1" x14ac:dyDescent="0.3">
      <c r="A6" s="122"/>
      <c r="B6" s="195"/>
      <c r="C6" s="15"/>
      <c r="D6" s="124"/>
      <c r="E6" s="15"/>
      <c r="F6" s="15"/>
      <c r="G6" s="189"/>
      <c r="H6" s="15"/>
      <c r="I6" s="196"/>
      <c r="J6" s="125"/>
      <c r="K6" s="127"/>
      <c r="L6" s="124"/>
      <c r="M6" s="117" t="str">
        <f>IF(ISBLANK($L6),"",VLOOKUP($L6,'Clés d''affectation'!$B$2:$E$200,2,0))</f>
        <v/>
      </c>
      <c r="N6" s="130" t="str">
        <f t="shared" si="0"/>
        <v/>
      </c>
      <c r="O6" s="34"/>
      <c r="P6" s="197"/>
      <c r="Q6" s="198"/>
      <c r="R6" s="71"/>
    </row>
    <row r="7" spans="1:18" ht="15" customHeight="1" x14ac:dyDescent="0.3">
      <c r="A7" s="122"/>
      <c r="B7" s="195"/>
      <c r="C7" s="15"/>
      <c r="D7" s="124"/>
      <c r="E7" s="15"/>
      <c r="F7" s="15"/>
      <c r="G7" s="189"/>
      <c r="H7" s="15"/>
      <c r="I7" s="196"/>
      <c r="J7" s="125"/>
      <c r="K7" s="127"/>
      <c r="L7" s="124"/>
      <c r="M7" s="117" t="str">
        <f>IF(ISBLANK($L7),"",VLOOKUP($L7,'Clés d''affectation'!$B$2:$E$200,2,0))</f>
        <v/>
      </c>
      <c r="N7" s="130" t="str">
        <f t="shared" si="0"/>
        <v/>
      </c>
      <c r="O7" s="34"/>
      <c r="P7" s="197"/>
      <c r="Q7" s="198"/>
      <c r="R7" s="71"/>
    </row>
    <row r="8" spans="1:18" ht="15" customHeight="1" x14ac:dyDescent="0.3">
      <c r="A8" s="122"/>
      <c r="B8" s="195"/>
      <c r="C8" s="15"/>
      <c r="D8" s="124"/>
      <c r="E8" s="15"/>
      <c r="F8" s="15"/>
      <c r="G8" s="189"/>
      <c r="H8" s="15"/>
      <c r="I8" s="196"/>
      <c r="J8" s="125"/>
      <c r="K8" s="127"/>
      <c r="L8" s="124"/>
      <c r="M8" s="117" t="str">
        <f>IF(ISBLANK($L8),"",VLOOKUP($L8,'Clés d''affectation'!$B$2:$E$200,2,0))</f>
        <v/>
      </c>
      <c r="N8" s="130" t="str">
        <f t="shared" si="0"/>
        <v/>
      </c>
      <c r="O8" s="34"/>
      <c r="P8" s="197"/>
      <c r="Q8" s="198"/>
      <c r="R8" s="71"/>
    </row>
    <row r="9" spans="1:18" ht="15" customHeight="1" x14ac:dyDescent="0.3">
      <c r="A9" s="122"/>
      <c r="B9" s="195"/>
      <c r="C9" s="15"/>
      <c r="D9" s="124"/>
      <c r="E9" s="15"/>
      <c r="F9" s="15"/>
      <c r="G9" s="189"/>
      <c r="H9" s="15"/>
      <c r="I9" s="196"/>
      <c r="J9" s="125"/>
      <c r="K9" s="127"/>
      <c r="L9" s="124"/>
      <c r="M9" s="117" t="str">
        <f>IF(ISBLANK($L9),"",VLOOKUP($L9,'Clés d''affectation'!$B$2:$E$200,2,0))</f>
        <v/>
      </c>
      <c r="N9" s="130" t="str">
        <f t="shared" si="0"/>
        <v/>
      </c>
      <c r="O9" s="34"/>
      <c r="P9" s="197"/>
      <c r="Q9" s="198"/>
      <c r="R9" s="71"/>
    </row>
    <row r="10" spans="1:18" ht="15" customHeight="1" x14ac:dyDescent="0.3">
      <c r="A10" s="122"/>
      <c r="B10" s="195"/>
      <c r="C10" s="15"/>
      <c r="D10" s="124"/>
      <c r="E10" s="15"/>
      <c r="F10" s="15"/>
      <c r="G10" s="189"/>
      <c r="H10" s="15"/>
      <c r="I10" s="196"/>
      <c r="J10" s="125"/>
      <c r="K10" s="127"/>
      <c r="L10" s="124"/>
      <c r="M10" s="117" t="str">
        <f>IF(ISBLANK($L10),"",VLOOKUP($L10,'Clés d''affectation'!$B$2:$E$200,2,0))</f>
        <v/>
      </c>
      <c r="N10" s="130" t="str">
        <f t="shared" si="0"/>
        <v/>
      </c>
      <c r="O10" s="34"/>
      <c r="P10" s="197"/>
      <c r="Q10" s="198"/>
      <c r="R10" s="71"/>
    </row>
    <row r="11" spans="1:18" ht="15" customHeight="1" x14ac:dyDescent="0.3">
      <c r="A11" s="122"/>
      <c r="B11" s="195"/>
      <c r="C11" s="15"/>
      <c r="D11" s="124"/>
      <c r="E11" s="15"/>
      <c r="F11" s="15"/>
      <c r="G11" s="189"/>
      <c r="H11" s="15"/>
      <c r="I11" s="196"/>
      <c r="J11" s="125"/>
      <c r="K11" s="127"/>
      <c r="L11" s="124"/>
      <c r="M11" s="117" t="str">
        <f>IF(ISBLANK($L11),"",VLOOKUP($L11,'Clés d''affectation'!$B$2:$E$200,2,0))</f>
        <v/>
      </c>
      <c r="N11" s="130" t="str">
        <f t="shared" si="0"/>
        <v/>
      </c>
      <c r="O11" s="34"/>
      <c r="P11" s="197"/>
      <c r="Q11" s="198"/>
      <c r="R11" s="71"/>
    </row>
    <row r="12" spans="1:18" ht="15" customHeight="1" x14ac:dyDescent="0.3">
      <c r="A12" s="122"/>
      <c r="B12" s="195"/>
      <c r="C12" s="15"/>
      <c r="D12" s="124"/>
      <c r="E12" s="15"/>
      <c r="F12" s="15"/>
      <c r="G12" s="189"/>
      <c r="H12" s="15"/>
      <c r="I12" s="196"/>
      <c r="J12" s="125"/>
      <c r="K12" s="127"/>
      <c r="L12" s="124"/>
      <c r="M12" s="117" t="str">
        <f>IF(ISBLANK($L12),"",VLOOKUP($L12,'Clés d''affectation'!$B$2:$E$200,2,0))</f>
        <v/>
      </c>
      <c r="N12" s="130" t="str">
        <f t="shared" si="0"/>
        <v/>
      </c>
      <c r="O12" s="34"/>
      <c r="P12" s="197"/>
      <c r="Q12" s="198"/>
      <c r="R12" s="71"/>
    </row>
    <row r="13" spans="1:18" ht="15" customHeight="1" x14ac:dyDescent="0.3">
      <c r="A13" s="122"/>
      <c r="B13" s="195"/>
      <c r="C13" s="15"/>
      <c r="D13" s="124"/>
      <c r="E13" s="15"/>
      <c r="F13" s="15"/>
      <c r="G13" s="189"/>
      <c r="H13" s="15"/>
      <c r="I13" s="196"/>
      <c r="J13" s="125"/>
      <c r="K13" s="127"/>
      <c r="L13" s="124"/>
      <c r="M13" s="117" t="str">
        <f>IF(ISBLANK($L13),"",VLOOKUP($L13,'Clés d''affectation'!$B$2:$E$200,2,0))</f>
        <v/>
      </c>
      <c r="N13" s="130" t="str">
        <f t="shared" si="0"/>
        <v/>
      </c>
      <c r="O13" s="34"/>
      <c r="P13" s="197"/>
      <c r="Q13" s="198"/>
      <c r="R13" s="71"/>
    </row>
    <row r="14" spans="1:18" ht="15" customHeight="1" x14ac:dyDescent="0.3">
      <c r="A14" s="122"/>
      <c r="B14" s="195"/>
      <c r="C14" s="15"/>
      <c r="D14" s="124"/>
      <c r="E14" s="15"/>
      <c r="F14" s="15"/>
      <c r="G14" s="189"/>
      <c r="H14" s="15"/>
      <c r="I14" s="196"/>
      <c r="J14" s="125"/>
      <c r="K14" s="127"/>
      <c r="L14" s="124"/>
      <c r="M14" s="117" t="str">
        <f>IF(ISBLANK($L14),"",VLOOKUP($L14,'Clés d''affectation'!$B$2:$E$200,2,0))</f>
        <v/>
      </c>
      <c r="N14" s="130" t="str">
        <f t="shared" si="0"/>
        <v/>
      </c>
      <c r="O14" s="34"/>
      <c r="P14" s="197"/>
      <c r="Q14" s="198"/>
      <c r="R14" s="71"/>
    </row>
    <row r="15" spans="1:18" ht="15" customHeight="1" x14ac:dyDescent="0.3">
      <c r="A15" s="122"/>
      <c r="B15" s="195"/>
      <c r="C15" s="15"/>
      <c r="D15" s="124"/>
      <c r="E15" s="15"/>
      <c r="F15" s="15"/>
      <c r="G15" s="189"/>
      <c r="H15" s="15"/>
      <c r="I15" s="196"/>
      <c r="J15" s="125"/>
      <c r="K15" s="127"/>
      <c r="L15" s="124"/>
      <c r="M15" s="117" t="str">
        <f>IF(ISBLANK($L15),"",VLOOKUP($L15,'Clés d''affectation'!$B$2:$E$200,2,0))</f>
        <v/>
      </c>
      <c r="N15" s="130" t="str">
        <f t="shared" si="0"/>
        <v/>
      </c>
      <c r="O15" s="34"/>
      <c r="P15" s="197"/>
      <c r="Q15" s="198"/>
      <c r="R15" s="71"/>
    </row>
    <row r="16" spans="1:18" ht="15" customHeight="1" x14ac:dyDescent="0.3">
      <c r="A16" s="122"/>
      <c r="B16" s="195"/>
      <c r="C16" s="15"/>
      <c r="D16" s="124"/>
      <c r="E16" s="15"/>
      <c r="F16" s="15"/>
      <c r="G16" s="189"/>
      <c r="H16" s="15"/>
      <c r="I16" s="196"/>
      <c r="J16" s="125"/>
      <c r="K16" s="127"/>
      <c r="L16" s="124"/>
      <c r="M16" s="117" t="str">
        <f>IF(ISBLANK($L16),"",VLOOKUP($L16,'Clés d''affectation'!$B$2:$E$200,2,0))</f>
        <v/>
      </c>
      <c r="N16" s="130" t="str">
        <f t="shared" si="0"/>
        <v/>
      </c>
      <c r="O16" s="34"/>
      <c r="P16" s="197"/>
      <c r="Q16" s="198"/>
      <c r="R16" s="71"/>
    </row>
    <row r="17" spans="1:18" ht="15" customHeight="1" x14ac:dyDescent="0.3">
      <c r="A17" s="122"/>
      <c r="B17" s="195"/>
      <c r="C17" s="15"/>
      <c r="D17" s="124"/>
      <c r="E17" s="15"/>
      <c r="F17" s="15"/>
      <c r="G17" s="189"/>
      <c r="H17" s="15"/>
      <c r="I17" s="196"/>
      <c r="J17" s="125"/>
      <c r="K17" s="127"/>
      <c r="L17" s="124"/>
      <c r="M17" s="117" t="str">
        <f>IF(ISBLANK($L17),"",VLOOKUP($L17,'Clés d''affectation'!$B$2:$E$200,2,0))</f>
        <v/>
      </c>
      <c r="N17" s="130" t="str">
        <f t="shared" si="0"/>
        <v/>
      </c>
      <c r="O17" s="34"/>
      <c r="P17" s="197"/>
      <c r="Q17" s="198"/>
      <c r="R17" s="71"/>
    </row>
    <row r="18" spans="1:18" ht="15" customHeight="1" x14ac:dyDescent="0.3">
      <c r="A18" s="122"/>
      <c r="B18" s="195"/>
      <c r="C18" s="15"/>
      <c r="D18" s="124"/>
      <c r="E18" s="15"/>
      <c r="F18" s="15"/>
      <c r="G18" s="189"/>
      <c r="H18" s="15"/>
      <c r="I18" s="196"/>
      <c r="J18" s="125"/>
      <c r="K18" s="127"/>
      <c r="L18" s="124"/>
      <c r="M18" s="117" t="str">
        <f>IF(ISBLANK($L18),"",VLOOKUP($L18,'Clés d''affectation'!$B$2:$E$200,2,0))</f>
        <v/>
      </c>
      <c r="N18" s="130" t="str">
        <f t="shared" si="0"/>
        <v/>
      </c>
      <c r="O18" s="34"/>
      <c r="P18" s="197"/>
      <c r="Q18" s="198"/>
      <c r="R18" s="71"/>
    </row>
    <row r="19" spans="1:18" ht="15" customHeight="1" x14ac:dyDescent="0.3">
      <c r="A19" s="122"/>
      <c r="B19" s="195"/>
      <c r="C19" s="15"/>
      <c r="D19" s="124"/>
      <c r="E19" s="15"/>
      <c r="F19" s="15"/>
      <c r="G19" s="189"/>
      <c r="H19" s="15"/>
      <c r="I19" s="196"/>
      <c r="J19" s="125"/>
      <c r="K19" s="127"/>
      <c r="L19" s="124"/>
      <c r="M19" s="117" t="str">
        <f>IF(ISBLANK($L19),"",VLOOKUP($L19,'Clés d''affectation'!$B$2:$E$200,2,0))</f>
        <v/>
      </c>
      <c r="N19" s="130" t="str">
        <f t="shared" si="0"/>
        <v/>
      </c>
      <c r="O19" s="34"/>
      <c r="P19" s="197"/>
      <c r="Q19" s="198"/>
      <c r="R19" s="71"/>
    </row>
    <row r="20" spans="1:18" ht="15" customHeight="1" x14ac:dyDescent="0.3">
      <c r="A20" s="122"/>
      <c r="B20" s="195"/>
      <c r="C20" s="15"/>
      <c r="D20" s="124"/>
      <c r="E20" s="15"/>
      <c r="F20" s="15"/>
      <c r="G20" s="189"/>
      <c r="H20" s="15"/>
      <c r="I20" s="196"/>
      <c r="J20" s="125"/>
      <c r="K20" s="127"/>
      <c r="L20" s="124"/>
      <c r="M20" s="117" t="str">
        <f>IF(ISBLANK($L20),"",VLOOKUP($L20,'Clés d''affectation'!$B$2:$E$200,2,0))</f>
        <v/>
      </c>
      <c r="N20" s="130" t="str">
        <f t="shared" si="0"/>
        <v/>
      </c>
      <c r="O20" s="34"/>
      <c r="P20" s="197"/>
      <c r="Q20" s="198"/>
      <c r="R20" s="71"/>
    </row>
    <row r="21" spans="1:18" ht="15" customHeight="1" x14ac:dyDescent="0.3">
      <c r="A21" s="122"/>
      <c r="B21" s="195"/>
      <c r="C21" s="15"/>
      <c r="D21" s="124"/>
      <c r="E21" s="15"/>
      <c r="F21" s="15"/>
      <c r="G21" s="189"/>
      <c r="H21" s="15"/>
      <c r="I21" s="196"/>
      <c r="J21" s="125"/>
      <c r="K21" s="127"/>
      <c r="L21" s="124"/>
      <c r="M21" s="117" t="str">
        <f>IF(ISBLANK($L21),"",VLOOKUP($L21,'Clés d''affectation'!$B$2:$E$200,2,0))</f>
        <v/>
      </c>
      <c r="N21" s="130" t="str">
        <f t="shared" si="0"/>
        <v/>
      </c>
      <c r="O21" s="34"/>
      <c r="P21" s="197"/>
      <c r="Q21" s="198"/>
      <c r="R21" s="71"/>
    </row>
    <row r="22" spans="1:18" ht="15" customHeight="1" x14ac:dyDescent="0.3">
      <c r="A22" s="122"/>
      <c r="B22" s="195"/>
      <c r="C22" s="15"/>
      <c r="D22" s="124"/>
      <c r="E22" s="15"/>
      <c r="F22" s="15"/>
      <c r="G22" s="189"/>
      <c r="H22" s="15"/>
      <c r="I22" s="196"/>
      <c r="J22" s="125"/>
      <c r="K22" s="127"/>
      <c r="L22" s="124"/>
      <c r="M22" s="117" t="str">
        <f>IF(ISBLANK($L22),"",VLOOKUP($L22,'Clés d''affectation'!$B$2:$E$200,2,0))</f>
        <v/>
      </c>
      <c r="N22" s="130" t="str">
        <f t="shared" si="0"/>
        <v/>
      </c>
      <c r="O22" s="34"/>
      <c r="P22" s="197"/>
      <c r="Q22" s="198"/>
      <c r="R22" s="71"/>
    </row>
    <row r="23" spans="1:18" ht="15" customHeight="1" x14ac:dyDescent="0.3">
      <c r="A23" s="122"/>
      <c r="B23" s="195"/>
      <c r="C23" s="15"/>
      <c r="D23" s="124"/>
      <c r="E23" s="15"/>
      <c r="F23" s="15"/>
      <c r="G23" s="189"/>
      <c r="H23" s="15"/>
      <c r="I23" s="196"/>
      <c r="J23" s="125"/>
      <c r="K23" s="127"/>
      <c r="L23" s="124"/>
      <c r="M23" s="117" t="str">
        <f>IF(ISBLANK($L23),"",VLOOKUP($L23,'Clés d''affectation'!$B$2:$E$200,2,0))</f>
        <v/>
      </c>
      <c r="N23" s="130" t="str">
        <f t="shared" si="0"/>
        <v/>
      </c>
      <c r="O23" s="34"/>
      <c r="P23" s="197"/>
      <c r="Q23" s="198"/>
      <c r="R23" s="71"/>
    </row>
    <row r="24" spans="1:18" ht="15" customHeight="1" x14ac:dyDescent="0.3">
      <c r="A24" s="122"/>
      <c r="B24" s="195"/>
      <c r="C24" s="15"/>
      <c r="D24" s="124"/>
      <c r="E24" s="15"/>
      <c r="F24" s="15"/>
      <c r="G24" s="189"/>
      <c r="H24" s="15"/>
      <c r="I24" s="196"/>
      <c r="J24" s="125"/>
      <c r="K24" s="127"/>
      <c r="L24" s="124"/>
      <c r="M24" s="117" t="str">
        <f>IF(ISBLANK($L24),"",VLOOKUP($L24,'Clés d''affectation'!$B$2:$E$200,2,0))</f>
        <v/>
      </c>
      <c r="N24" s="130" t="str">
        <f t="shared" si="0"/>
        <v/>
      </c>
      <c r="O24" s="34"/>
      <c r="P24" s="197"/>
      <c r="Q24" s="198"/>
      <c r="R24" s="71"/>
    </row>
    <row r="25" spans="1:18" ht="15" customHeight="1" x14ac:dyDescent="0.3">
      <c r="A25" s="122"/>
      <c r="B25" s="195"/>
      <c r="C25" s="15"/>
      <c r="D25" s="124"/>
      <c r="E25" s="15"/>
      <c r="F25" s="15"/>
      <c r="G25" s="189"/>
      <c r="H25" s="15"/>
      <c r="I25" s="196"/>
      <c r="J25" s="125"/>
      <c r="K25" s="127"/>
      <c r="L25" s="124"/>
      <c r="M25" s="117" t="str">
        <f>IF(ISBLANK($L25),"",VLOOKUP($L25,'Clés d''affectation'!$B$2:$E$200,2,0))</f>
        <v/>
      </c>
      <c r="N25" s="130" t="str">
        <f t="shared" si="0"/>
        <v/>
      </c>
      <c r="O25" s="34"/>
      <c r="P25" s="197"/>
      <c r="Q25" s="198"/>
      <c r="R25" s="71"/>
    </row>
    <row r="26" spans="1:18" ht="15" customHeight="1" x14ac:dyDescent="0.3">
      <c r="A26" s="122"/>
      <c r="B26" s="195"/>
      <c r="C26" s="15"/>
      <c r="D26" s="124"/>
      <c r="E26" s="15"/>
      <c r="F26" s="15"/>
      <c r="G26" s="189"/>
      <c r="H26" s="15"/>
      <c r="I26" s="196"/>
      <c r="J26" s="125"/>
      <c r="K26" s="127"/>
      <c r="L26" s="124"/>
      <c r="M26" s="117" t="str">
        <f>IF(ISBLANK($L26),"",VLOOKUP($L26,'Clés d''affectation'!$B$2:$E$200,2,0))</f>
        <v/>
      </c>
      <c r="N26" s="130" t="str">
        <f t="shared" si="0"/>
        <v/>
      </c>
      <c r="O26" s="34"/>
      <c r="P26" s="197"/>
      <c r="Q26" s="198"/>
      <c r="R26" s="71"/>
    </row>
    <row r="27" spans="1:18" ht="15" customHeight="1" x14ac:dyDescent="0.3">
      <c r="A27" s="122"/>
      <c r="B27" s="195"/>
      <c r="C27" s="15"/>
      <c r="D27" s="124"/>
      <c r="E27" s="15"/>
      <c r="F27" s="15"/>
      <c r="G27" s="189"/>
      <c r="H27" s="15"/>
      <c r="I27" s="196"/>
      <c r="J27" s="125"/>
      <c r="K27" s="127"/>
      <c r="L27" s="124"/>
      <c r="M27" s="117" t="str">
        <f>IF(ISBLANK($L27),"",VLOOKUP($L27,'Clés d''affectation'!$B$2:$E$200,2,0))</f>
        <v/>
      </c>
      <c r="N27" s="130" t="str">
        <f t="shared" si="0"/>
        <v/>
      </c>
      <c r="O27" s="34"/>
      <c r="P27" s="197"/>
      <c r="Q27" s="198"/>
      <c r="R27" s="71"/>
    </row>
    <row r="28" spans="1:18" ht="15" customHeight="1" x14ac:dyDescent="0.3">
      <c r="A28" s="122"/>
      <c r="B28" s="195"/>
      <c r="C28" s="15"/>
      <c r="D28" s="124"/>
      <c r="E28" s="15"/>
      <c r="F28" s="15"/>
      <c r="G28" s="189"/>
      <c r="H28" s="15"/>
      <c r="I28" s="196"/>
      <c r="J28" s="125"/>
      <c r="K28" s="127"/>
      <c r="L28" s="124"/>
      <c r="M28" s="117" t="str">
        <f>IF(ISBLANK($L28),"",VLOOKUP($L28,'Clés d''affectation'!$B$2:$E$200,2,0))</f>
        <v/>
      </c>
      <c r="N28" s="130" t="str">
        <f t="shared" si="0"/>
        <v/>
      </c>
      <c r="O28" s="34"/>
      <c r="P28" s="197"/>
      <c r="Q28" s="198"/>
      <c r="R28" s="71"/>
    </row>
    <row r="29" spans="1:18" ht="15" customHeight="1" x14ac:dyDescent="0.3">
      <c r="A29" s="122"/>
      <c r="B29" s="195"/>
      <c r="C29" s="15"/>
      <c r="D29" s="124"/>
      <c r="E29" s="15"/>
      <c r="F29" s="15"/>
      <c r="G29" s="189"/>
      <c r="H29" s="15"/>
      <c r="I29" s="196"/>
      <c r="J29" s="125"/>
      <c r="K29" s="127"/>
      <c r="L29" s="124"/>
      <c r="M29" s="117" t="str">
        <f>IF(ISBLANK($L29),"",VLOOKUP($L29,'Clés d''affectation'!$B$2:$E$200,2,0))</f>
        <v/>
      </c>
      <c r="N29" s="130" t="str">
        <f t="shared" si="0"/>
        <v/>
      </c>
      <c r="O29" s="34"/>
      <c r="P29" s="197"/>
      <c r="Q29" s="198"/>
      <c r="R29" s="71"/>
    </row>
    <row r="30" spans="1:18" ht="15" customHeight="1" x14ac:dyDescent="0.3">
      <c r="A30" s="122"/>
      <c r="B30" s="195"/>
      <c r="C30" s="15"/>
      <c r="D30" s="124"/>
      <c r="E30" s="15"/>
      <c r="F30" s="15"/>
      <c r="G30" s="189"/>
      <c r="H30" s="15"/>
      <c r="I30" s="196"/>
      <c r="J30" s="125"/>
      <c r="K30" s="127"/>
      <c r="L30" s="124"/>
      <c r="M30" s="117" t="str">
        <f>IF(ISBLANK($L30),"",VLOOKUP($L30,'Clés d''affectation'!$B$2:$E$200,2,0))</f>
        <v/>
      </c>
      <c r="N30" s="130" t="str">
        <f t="shared" si="0"/>
        <v/>
      </c>
      <c r="O30" s="34"/>
      <c r="P30" s="197"/>
      <c r="Q30" s="198"/>
      <c r="R30" s="71"/>
    </row>
    <row r="31" spans="1:18" ht="15" customHeight="1" x14ac:dyDescent="0.3">
      <c r="A31" s="122"/>
      <c r="B31" s="195"/>
      <c r="C31" s="15"/>
      <c r="D31" s="124"/>
      <c r="E31" s="15"/>
      <c r="F31" s="15"/>
      <c r="G31" s="189"/>
      <c r="H31" s="15"/>
      <c r="I31" s="196"/>
      <c r="J31" s="125"/>
      <c r="K31" s="127"/>
      <c r="L31" s="124"/>
      <c r="M31" s="117" t="str">
        <f>IF(ISBLANK($L31),"",VLOOKUP($L31,'Clés d''affectation'!$B$2:$E$200,2,0))</f>
        <v/>
      </c>
      <c r="N31" s="130" t="str">
        <f t="shared" si="0"/>
        <v/>
      </c>
      <c r="O31" s="34"/>
      <c r="P31" s="197"/>
      <c r="Q31" s="198"/>
      <c r="R31" s="71"/>
    </row>
    <row r="32" spans="1:18" ht="15" customHeight="1" x14ac:dyDescent="0.3">
      <c r="A32" s="122"/>
      <c r="B32" s="195"/>
      <c r="C32" s="15"/>
      <c r="D32" s="124"/>
      <c r="E32" s="15"/>
      <c r="F32" s="15"/>
      <c r="G32" s="189"/>
      <c r="H32" s="15"/>
      <c r="I32" s="196"/>
      <c r="J32" s="125"/>
      <c r="K32" s="127"/>
      <c r="L32" s="124"/>
      <c r="M32" s="117" t="str">
        <f>IF(ISBLANK($L32),"",VLOOKUP($L32,'Clés d''affectation'!$B$2:$E$200,2,0))</f>
        <v/>
      </c>
      <c r="N32" s="130" t="str">
        <f t="shared" si="0"/>
        <v/>
      </c>
      <c r="O32" s="34"/>
      <c r="P32" s="197"/>
      <c r="Q32" s="198"/>
      <c r="R32" s="71"/>
    </row>
    <row r="33" spans="1:18" ht="15" customHeight="1" x14ac:dyDescent="0.3">
      <c r="A33" s="122"/>
      <c r="B33" s="195"/>
      <c r="C33" s="15"/>
      <c r="D33" s="124"/>
      <c r="E33" s="15"/>
      <c r="F33" s="15"/>
      <c r="G33" s="189"/>
      <c r="H33" s="15"/>
      <c r="I33" s="196"/>
      <c r="J33" s="125"/>
      <c r="K33" s="127"/>
      <c r="L33" s="124"/>
      <c r="M33" s="117" t="str">
        <f>IF(ISBLANK($L33),"",VLOOKUP($L33,'Clés d''affectation'!$B$2:$E$200,2,0))</f>
        <v/>
      </c>
      <c r="N33" s="130" t="str">
        <f t="shared" si="0"/>
        <v/>
      </c>
      <c r="O33" s="34"/>
      <c r="P33" s="197"/>
      <c r="Q33" s="198"/>
      <c r="R33" s="71"/>
    </row>
    <row r="34" spans="1:18" ht="15" customHeight="1" x14ac:dyDescent="0.3">
      <c r="A34" s="122"/>
      <c r="B34" s="195"/>
      <c r="C34" s="15"/>
      <c r="D34" s="124"/>
      <c r="E34" s="15"/>
      <c r="F34" s="15"/>
      <c r="G34" s="189"/>
      <c r="H34" s="15"/>
      <c r="I34" s="196"/>
      <c r="J34" s="125"/>
      <c r="K34" s="127"/>
      <c r="L34" s="124"/>
      <c r="M34" s="117" t="str">
        <f>IF(ISBLANK($L34),"",VLOOKUP($L34,'Clés d''affectation'!$B$2:$E$200,2,0))</f>
        <v/>
      </c>
      <c r="N34" s="130" t="str">
        <f t="shared" si="0"/>
        <v/>
      </c>
      <c r="O34" s="34"/>
      <c r="P34" s="197"/>
      <c r="Q34" s="198"/>
      <c r="R34" s="71"/>
    </row>
    <row r="35" spans="1:18" ht="15" customHeight="1" x14ac:dyDescent="0.3">
      <c r="A35" s="122"/>
      <c r="B35" s="195"/>
      <c r="C35" s="15"/>
      <c r="D35" s="124"/>
      <c r="E35" s="15"/>
      <c r="F35" s="15"/>
      <c r="G35" s="189"/>
      <c r="H35" s="15"/>
      <c r="I35" s="196"/>
      <c r="J35" s="125"/>
      <c r="K35" s="127"/>
      <c r="L35" s="124"/>
      <c r="M35" s="117" t="str">
        <f>IF(ISBLANK($L35),"",VLOOKUP($L35,'Clés d''affectation'!$B$2:$E$200,2,0))</f>
        <v/>
      </c>
      <c r="N35" s="130" t="str">
        <f t="shared" si="0"/>
        <v/>
      </c>
      <c r="O35" s="34"/>
      <c r="P35" s="197"/>
      <c r="Q35" s="198"/>
      <c r="R35" s="71"/>
    </row>
    <row r="36" spans="1:18" ht="15" customHeight="1" x14ac:dyDescent="0.3">
      <c r="A36" s="122"/>
      <c r="B36" s="195"/>
      <c r="C36" s="15"/>
      <c r="D36" s="124"/>
      <c r="E36" s="15"/>
      <c r="F36" s="15"/>
      <c r="G36" s="189"/>
      <c r="H36" s="15"/>
      <c r="I36" s="196"/>
      <c r="J36" s="125"/>
      <c r="K36" s="127"/>
      <c r="L36" s="124"/>
      <c r="M36" s="117" t="str">
        <f>IF(ISBLANK($L36),"",VLOOKUP($L36,'Clés d''affectation'!$B$2:$E$200,2,0))</f>
        <v/>
      </c>
      <c r="N36" s="130" t="str">
        <f t="shared" si="0"/>
        <v/>
      </c>
      <c r="O36" s="34"/>
      <c r="P36" s="197"/>
      <c r="Q36" s="198"/>
      <c r="R36" s="71"/>
    </row>
    <row r="37" spans="1:18" ht="15" customHeight="1" x14ac:dyDescent="0.3">
      <c r="A37" s="122"/>
      <c r="B37" s="195"/>
      <c r="C37" s="15"/>
      <c r="D37" s="124"/>
      <c r="E37" s="15"/>
      <c r="F37" s="15"/>
      <c r="G37" s="189"/>
      <c r="H37" s="15"/>
      <c r="I37" s="196"/>
      <c r="J37" s="125"/>
      <c r="K37" s="127"/>
      <c r="L37" s="124"/>
      <c r="M37" s="117" t="str">
        <f>IF(ISBLANK($L37),"",VLOOKUP($L37,'Clés d''affectation'!$B$2:$E$200,2,0))</f>
        <v/>
      </c>
      <c r="N37" s="130" t="str">
        <f t="shared" si="0"/>
        <v/>
      </c>
      <c r="O37" s="34"/>
      <c r="P37" s="197"/>
      <c r="Q37" s="198"/>
      <c r="R37" s="71"/>
    </row>
    <row r="38" spans="1:18" ht="15" customHeight="1" x14ac:dyDescent="0.3">
      <c r="A38" s="122"/>
      <c r="B38" s="195"/>
      <c r="C38" s="15"/>
      <c r="D38" s="124"/>
      <c r="E38" s="15"/>
      <c r="F38" s="15"/>
      <c r="G38" s="189"/>
      <c r="H38" s="15"/>
      <c r="I38" s="196"/>
      <c r="J38" s="125"/>
      <c r="K38" s="127"/>
      <c r="L38" s="124"/>
      <c r="M38" s="117" t="str">
        <f>IF(ISBLANK($L38),"",VLOOKUP($L38,'Clés d''affectation'!$B$2:$E$200,2,0))</f>
        <v/>
      </c>
      <c r="N38" s="130" t="str">
        <f t="shared" si="0"/>
        <v/>
      </c>
      <c r="O38" s="34"/>
      <c r="P38" s="197"/>
      <c r="Q38" s="198"/>
      <c r="R38" s="71"/>
    </row>
    <row r="39" spans="1:18" ht="15" customHeight="1" x14ac:dyDescent="0.3">
      <c r="A39" s="122"/>
      <c r="B39" s="195"/>
      <c r="C39" s="15"/>
      <c r="D39" s="124"/>
      <c r="E39" s="15"/>
      <c r="F39" s="15"/>
      <c r="G39" s="189"/>
      <c r="H39" s="15"/>
      <c r="I39" s="196"/>
      <c r="J39" s="125"/>
      <c r="K39" s="127"/>
      <c r="L39" s="124"/>
      <c r="M39" s="117" t="str">
        <f>IF(ISBLANK($L39),"",VLOOKUP($L39,'Clés d''affectation'!$B$2:$E$200,2,0))</f>
        <v/>
      </c>
      <c r="N39" s="130" t="str">
        <f t="shared" si="0"/>
        <v/>
      </c>
      <c r="O39" s="34"/>
      <c r="P39" s="197"/>
      <c r="Q39" s="198"/>
      <c r="R39" s="71"/>
    </row>
    <row r="40" spans="1:18" ht="15" customHeight="1" x14ac:dyDescent="0.3">
      <c r="A40" s="122"/>
      <c r="B40" s="195"/>
      <c r="C40" s="15"/>
      <c r="D40" s="124"/>
      <c r="E40" s="15"/>
      <c r="F40" s="15"/>
      <c r="G40" s="189"/>
      <c r="H40" s="15"/>
      <c r="I40" s="196"/>
      <c r="J40" s="125"/>
      <c r="K40" s="127"/>
      <c r="L40" s="124"/>
      <c r="M40" s="117" t="str">
        <f>IF(ISBLANK($L40),"",VLOOKUP($L40,'Clés d''affectation'!$B$2:$E$200,2,0))</f>
        <v/>
      </c>
      <c r="N40" s="130" t="str">
        <f t="shared" si="0"/>
        <v/>
      </c>
      <c r="O40" s="34"/>
      <c r="P40" s="197"/>
      <c r="Q40" s="198"/>
      <c r="R40" s="71"/>
    </row>
    <row r="41" spans="1:18" ht="15" customHeight="1" x14ac:dyDescent="0.3">
      <c r="A41" s="122"/>
      <c r="B41" s="195"/>
      <c r="C41" s="15"/>
      <c r="D41" s="124"/>
      <c r="E41" s="15"/>
      <c r="F41" s="15"/>
      <c r="G41" s="189"/>
      <c r="H41" s="15"/>
      <c r="I41" s="196"/>
      <c r="J41" s="125"/>
      <c r="K41" s="127"/>
      <c r="L41" s="124"/>
      <c r="M41" s="117" t="str">
        <f>IF(ISBLANK($L41),"",VLOOKUP($L41,'Clés d''affectation'!$B$2:$E$200,2,0))</f>
        <v/>
      </c>
      <c r="N41" s="130" t="str">
        <f t="shared" si="0"/>
        <v/>
      </c>
      <c r="O41" s="34"/>
      <c r="P41" s="197"/>
      <c r="Q41" s="198"/>
      <c r="R41" s="71"/>
    </row>
    <row r="42" spans="1:18" ht="15" customHeight="1" x14ac:dyDescent="0.3">
      <c r="A42" s="122"/>
      <c r="B42" s="195"/>
      <c r="C42" s="15"/>
      <c r="D42" s="124"/>
      <c r="E42" s="15"/>
      <c r="F42" s="15"/>
      <c r="G42" s="189"/>
      <c r="H42" s="15"/>
      <c r="I42" s="196"/>
      <c r="J42" s="125"/>
      <c r="K42" s="127"/>
      <c r="L42" s="124"/>
      <c r="M42" s="117" t="str">
        <f>IF(ISBLANK($L42),"",VLOOKUP($L42,'Clés d''affectation'!$B$2:$E$200,2,0))</f>
        <v/>
      </c>
      <c r="N42" s="130" t="str">
        <f t="shared" si="0"/>
        <v/>
      </c>
      <c r="O42" s="34"/>
      <c r="P42" s="197"/>
      <c r="Q42" s="198"/>
      <c r="R42" s="71"/>
    </row>
    <row r="43" spans="1:18" ht="15" customHeight="1" x14ac:dyDescent="0.3">
      <c r="A43" s="122"/>
      <c r="B43" s="195"/>
      <c r="C43" s="15"/>
      <c r="D43" s="124"/>
      <c r="E43" s="15"/>
      <c r="F43" s="15"/>
      <c r="G43" s="189"/>
      <c r="H43" s="15"/>
      <c r="I43" s="196"/>
      <c r="J43" s="125"/>
      <c r="K43" s="127"/>
      <c r="L43" s="124"/>
      <c r="M43" s="117" t="str">
        <f>IF(ISBLANK($L43),"",VLOOKUP($L43,'Clés d''affectation'!$B$2:$E$200,2,0))</f>
        <v/>
      </c>
      <c r="N43" s="130" t="str">
        <f t="shared" si="0"/>
        <v/>
      </c>
      <c r="O43" s="34"/>
      <c r="P43" s="197"/>
      <c r="Q43" s="198"/>
      <c r="R43" s="71"/>
    </row>
    <row r="44" spans="1:18" ht="15" customHeight="1" x14ac:dyDescent="0.3">
      <c r="A44" s="122"/>
      <c r="B44" s="195"/>
      <c r="C44" s="15"/>
      <c r="D44" s="124"/>
      <c r="E44" s="15"/>
      <c r="F44" s="15"/>
      <c r="G44" s="189"/>
      <c r="H44" s="15"/>
      <c r="I44" s="196"/>
      <c r="J44" s="125"/>
      <c r="K44" s="127"/>
      <c r="L44" s="124"/>
      <c r="M44" s="117" t="str">
        <f>IF(ISBLANK($L44),"",VLOOKUP($L44,'Clés d''affectation'!$B$2:$E$200,2,0))</f>
        <v/>
      </c>
      <c r="N44" s="130" t="str">
        <f t="shared" si="0"/>
        <v/>
      </c>
      <c r="O44" s="34"/>
      <c r="P44" s="197"/>
      <c r="Q44" s="198"/>
      <c r="R44" s="71"/>
    </row>
    <row r="45" spans="1:18" ht="15" customHeight="1" x14ac:dyDescent="0.3">
      <c r="A45" s="122"/>
      <c r="B45" s="195"/>
      <c r="C45" s="15"/>
      <c r="D45" s="124"/>
      <c r="E45" s="15"/>
      <c r="F45" s="15"/>
      <c r="G45" s="189"/>
      <c r="H45" s="15"/>
      <c r="I45" s="196"/>
      <c r="J45" s="125"/>
      <c r="K45" s="127"/>
      <c r="L45" s="124"/>
      <c r="M45" s="117" t="str">
        <f>IF(ISBLANK($L45),"",VLOOKUP($L45,'Clés d''affectation'!$B$2:$E$200,2,0))</f>
        <v/>
      </c>
      <c r="N45" s="130" t="str">
        <f t="shared" si="0"/>
        <v/>
      </c>
      <c r="O45" s="34"/>
      <c r="P45" s="197"/>
      <c r="Q45" s="198"/>
      <c r="R45" s="71"/>
    </row>
    <row r="46" spans="1:18" ht="15" customHeight="1" x14ac:dyDescent="0.3">
      <c r="A46" s="122"/>
      <c r="B46" s="195"/>
      <c r="C46" s="15"/>
      <c r="D46" s="124"/>
      <c r="E46" s="15"/>
      <c r="F46" s="15"/>
      <c r="G46" s="189"/>
      <c r="H46" s="15"/>
      <c r="I46" s="196"/>
      <c r="J46" s="125"/>
      <c r="K46" s="127"/>
      <c r="L46" s="124"/>
      <c r="M46" s="117" t="str">
        <f>IF(ISBLANK($L46),"",VLOOKUP($L46,'Clés d''affectation'!$B$2:$E$200,2,0))</f>
        <v/>
      </c>
      <c r="N46" s="130" t="str">
        <f t="shared" si="0"/>
        <v/>
      </c>
      <c r="O46" s="34"/>
      <c r="P46" s="197"/>
      <c r="Q46" s="198"/>
      <c r="R46" s="71"/>
    </row>
    <row r="47" spans="1:18" ht="15" customHeight="1" x14ac:dyDescent="0.3">
      <c r="A47" s="122"/>
      <c r="B47" s="195"/>
      <c r="C47" s="15"/>
      <c r="D47" s="124"/>
      <c r="E47" s="15"/>
      <c r="F47" s="15"/>
      <c r="G47" s="189"/>
      <c r="H47" s="15"/>
      <c r="I47" s="196"/>
      <c r="J47" s="125"/>
      <c r="K47" s="127"/>
      <c r="L47" s="124"/>
      <c r="M47" s="117" t="str">
        <f>IF(ISBLANK($L47),"",VLOOKUP($L47,'Clés d''affectation'!$B$2:$E$200,2,0))</f>
        <v/>
      </c>
      <c r="N47" s="130" t="str">
        <f t="shared" si="0"/>
        <v/>
      </c>
      <c r="O47" s="34"/>
      <c r="P47" s="197"/>
      <c r="Q47" s="198"/>
      <c r="R47" s="71"/>
    </row>
    <row r="48" spans="1:18" ht="15" customHeight="1" x14ac:dyDescent="0.3">
      <c r="A48" s="122"/>
      <c r="B48" s="195"/>
      <c r="C48" s="15"/>
      <c r="D48" s="124"/>
      <c r="E48" s="15"/>
      <c r="F48" s="15"/>
      <c r="G48" s="189"/>
      <c r="H48" s="15"/>
      <c r="I48" s="196"/>
      <c r="J48" s="125"/>
      <c r="K48" s="127"/>
      <c r="L48" s="124"/>
      <c r="M48" s="117" t="str">
        <f>IF(ISBLANK($L48),"",VLOOKUP($L48,'Clés d''affectation'!$B$2:$E$200,2,0))</f>
        <v/>
      </c>
      <c r="N48" s="130" t="str">
        <f t="shared" si="0"/>
        <v/>
      </c>
      <c r="O48" s="34"/>
      <c r="P48" s="197"/>
      <c r="Q48" s="198"/>
      <c r="R48" s="71"/>
    </row>
    <row r="49" spans="1:18" ht="15" customHeight="1" x14ac:dyDescent="0.3">
      <c r="A49" s="122"/>
      <c r="B49" s="195"/>
      <c r="C49" s="15"/>
      <c r="D49" s="124"/>
      <c r="E49" s="15"/>
      <c r="F49" s="15"/>
      <c r="G49" s="189"/>
      <c r="H49" s="15"/>
      <c r="I49" s="196"/>
      <c r="J49" s="125"/>
      <c r="K49" s="127"/>
      <c r="L49" s="124"/>
      <c r="M49" s="117" t="str">
        <f>IF(ISBLANK($L49),"",VLOOKUP($L49,'Clés d''affectation'!$B$2:$E$200,2,0))</f>
        <v/>
      </c>
      <c r="N49" s="130" t="str">
        <f t="shared" si="0"/>
        <v/>
      </c>
      <c r="O49" s="34"/>
      <c r="P49" s="197"/>
      <c r="Q49" s="198"/>
      <c r="R49" s="71"/>
    </row>
    <row r="50" spans="1:18" ht="15" customHeight="1" x14ac:dyDescent="0.3">
      <c r="A50" s="122"/>
      <c r="B50" s="195"/>
      <c r="C50" s="15"/>
      <c r="D50" s="124"/>
      <c r="E50" s="15"/>
      <c r="F50" s="15"/>
      <c r="G50" s="189"/>
      <c r="H50" s="15"/>
      <c r="I50" s="196"/>
      <c r="J50" s="125"/>
      <c r="K50" s="127"/>
      <c r="L50" s="124"/>
      <c r="M50" s="117" t="str">
        <f>IF(ISBLANK($L50),"",VLOOKUP($L50,'Clés d''affectation'!$B$2:$E$200,2,0))</f>
        <v/>
      </c>
      <c r="N50" s="130" t="str">
        <f t="shared" si="0"/>
        <v/>
      </c>
      <c r="O50" s="34"/>
      <c r="P50" s="197"/>
      <c r="Q50" s="198"/>
      <c r="R50" s="71"/>
    </row>
    <row r="51" spans="1:18" ht="15" customHeight="1" x14ac:dyDescent="0.3">
      <c r="A51" s="122"/>
      <c r="B51" s="195"/>
      <c r="C51" s="15"/>
      <c r="D51" s="124"/>
      <c r="E51" s="15"/>
      <c r="F51" s="15"/>
      <c r="G51" s="189"/>
      <c r="H51" s="15"/>
      <c r="I51" s="196"/>
      <c r="J51" s="125"/>
      <c r="K51" s="127"/>
      <c r="L51" s="124"/>
      <c r="M51" s="117" t="str">
        <f>IF(ISBLANK($L51),"",VLOOKUP($L51,'Clés d''affectation'!$B$2:$E$200,2,0))</f>
        <v/>
      </c>
      <c r="N51" s="130" t="str">
        <f t="shared" si="0"/>
        <v/>
      </c>
      <c r="O51" s="34"/>
      <c r="P51" s="197"/>
      <c r="Q51" s="198"/>
      <c r="R51" s="71"/>
    </row>
    <row r="52" spans="1:18" ht="15" customHeight="1" x14ac:dyDescent="0.3">
      <c r="A52" s="122"/>
      <c r="B52" s="195"/>
      <c r="C52" s="15"/>
      <c r="D52" s="124"/>
      <c r="E52" s="15"/>
      <c r="F52" s="15"/>
      <c r="G52" s="189"/>
      <c r="H52" s="15"/>
      <c r="I52" s="196"/>
      <c r="J52" s="125"/>
      <c r="K52" s="127"/>
      <c r="L52" s="124"/>
      <c r="M52" s="117" t="str">
        <f>IF(ISBLANK($L52),"",VLOOKUP($L52,'Clés d''affectation'!$B$2:$E$200,2,0))</f>
        <v/>
      </c>
      <c r="N52" s="130" t="str">
        <f t="shared" si="0"/>
        <v/>
      </c>
      <c r="O52" s="34"/>
      <c r="P52" s="197"/>
      <c r="Q52" s="198"/>
      <c r="R52" s="71"/>
    </row>
    <row r="53" spans="1:18" ht="15" customHeight="1" x14ac:dyDescent="0.3">
      <c r="A53" s="122"/>
      <c r="B53" s="195"/>
      <c r="C53" s="15"/>
      <c r="D53" s="124"/>
      <c r="E53" s="15"/>
      <c r="F53" s="15"/>
      <c r="G53" s="189"/>
      <c r="H53" s="15"/>
      <c r="I53" s="196"/>
      <c r="J53" s="125"/>
      <c r="K53" s="127"/>
      <c r="L53" s="124"/>
      <c r="M53" s="117" t="str">
        <f>IF(ISBLANK($L53),"",VLOOKUP($L53,'Clés d''affectation'!$B$2:$E$200,2,0))</f>
        <v/>
      </c>
      <c r="N53" s="130" t="str">
        <f t="shared" si="0"/>
        <v/>
      </c>
      <c r="O53" s="34"/>
      <c r="P53" s="197"/>
      <c r="Q53" s="198"/>
      <c r="R53" s="71"/>
    </row>
    <row r="54" spans="1:18" ht="15" customHeight="1" x14ac:dyDescent="0.3">
      <c r="A54" s="122"/>
      <c r="B54" s="195"/>
      <c r="C54" s="15"/>
      <c r="D54" s="124"/>
      <c r="E54" s="15"/>
      <c r="F54" s="15"/>
      <c r="G54" s="189"/>
      <c r="H54" s="15"/>
      <c r="I54" s="196"/>
      <c r="J54" s="125"/>
      <c r="K54" s="127"/>
      <c r="L54" s="124"/>
      <c r="M54" s="117" t="str">
        <f>IF(ISBLANK($L54),"",VLOOKUP($L54,'Clés d''affectation'!$B$2:$E$200,2,0))</f>
        <v/>
      </c>
      <c r="N54" s="130" t="str">
        <f t="shared" si="0"/>
        <v/>
      </c>
      <c r="O54" s="34"/>
      <c r="P54" s="197"/>
      <c r="Q54" s="198"/>
      <c r="R54" s="71"/>
    </row>
    <row r="55" spans="1:18" ht="15" customHeight="1" x14ac:dyDescent="0.3">
      <c r="A55" s="122"/>
      <c r="B55" s="195"/>
      <c r="C55" s="15"/>
      <c r="D55" s="124"/>
      <c r="E55" s="15"/>
      <c r="F55" s="15"/>
      <c r="G55" s="189"/>
      <c r="H55" s="15"/>
      <c r="I55" s="196"/>
      <c r="J55" s="125"/>
      <c r="K55" s="127"/>
      <c r="L55" s="124"/>
      <c r="M55" s="117" t="str">
        <f>IF(ISBLANK($L55),"",VLOOKUP($L55,'Clés d''affectation'!$B$2:$E$200,2,0))</f>
        <v/>
      </c>
      <c r="N55" s="130" t="str">
        <f t="shared" si="0"/>
        <v/>
      </c>
      <c r="O55" s="34"/>
      <c r="P55" s="197"/>
      <c r="Q55" s="198"/>
      <c r="R55" s="71"/>
    </row>
    <row r="56" spans="1:18" ht="15" customHeight="1" x14ac:dyDescent="0.3">
      <c r="A56" s="122"/>
      <c r="B56" s="195"/>
      <c r="C56" s="15"/>
      <c r="D56" s="124"/>
      <c r="E56" s="15"/>
      <c r="F56" s="15"/>
      <c r="G56" s="189"/>
      <c r="H56" s="15"/>
      <c r="I56" s="196"/>
      <c r="J56" s="125"/>
      <c r="K56" s="127"/>
      <c r="L56" s="124"/>
      <c r="M56" s="117" t="str">
        <f>IF(ISBLANK($L56),"",VLOOKUP($L56,'Clés d''affectation'!$B$2:$E$200,2,0))</f>
        <v/>
      </c>
      <c r="N56" s="130" t="str">
        <f t="shared" si="0"/>
        <v/>
      </c>
      <c r="O56" s="34"/>
      <c r="P56" s="197"/>
      <c r="Q56" s="198"/>
      <c r="R56" s="71"/>
    </row>
    <row r="57" spans="1:18" ht="15" customHeight="1" x14ac:dyDescent="0.3">
      <c r="A57" s="122"/>
      <c r="B57" s="195"/>
      <c r="C57" s="15"/>
      <c r="D57" s="124"/>
      <c r="E57" s="15"/>
      <c r="F57" s="15"/>
      <c r="G57" s="189"/>
      <c r="H57" s="15"/>
      <c r="I57" s="196"/>
      <c r="J57" s="125"/>
      <c r="K57" s="127"/>
      <c r="L57" s="124"/>
      <c r="M57" s="117" t="str">
        <f>IF(ISBLANK($L57),"",VLOOKUP($L57,'Clés d''affectation'!$B$2:$E$200,2,0))</f>
        <v/>
      </c>
      <c r="N57" s="130" t="str">
        <f t="shared" si="0"/>
        <v/>
      </c>
      <c r="O57" s="34"/>
      <c r="P57" s="197"/>
      <c r="Q57" s="198"/>
      <c r="R57" s="71"/>
    </row>
    <row r="58" spans="1:18" ht="15" customHeight="1" x14ac:dyDescent="0.3">
      <c r="A58" s="122"/>
      <c r="B58" s="195"/>
      <c r="C58" s="15"/>
      <c r="D58" s="124"/>
      <c r="E58" s="15"/>
      <c r="F58" s="15"/>
      <c r="G58" s="189"/>
      <c r="H58" s="15"/>
      <c r="I58" s="196"/>
      <c r="J58" s="125"/>
      <c r="K58" s="127"/>
      <c r="L58" s="124"/>
      <c r="M58" s="117" t="str">
        <f>IF(ISBLANK($L58),"",VLOOKUP($L58,'Clés d''affectation'!$B$2:$E$200,2,0))</f>
        <v/>
      </c>
      <c r="N58" s="130" t="str">
        <f t="shared" si="0"/>
        <v/>
      </c>
      <c r="O58" s="34"/>
      <c r="P58" s="197"/>
      <c r="Q58" s="198"/>
      <c r="R58" s="71"/>
    </row>
    <row r="59" spans="1:18" ht="15" customHeight="1" x14ac:dyDescent="0.3">
      <c r="A59" s="122"/>
      <c r="B59" s="195"/>
      <c r="C59" s="15"/>
      <c r="D59" s="124"/>
      <c r="E59" s="15"/>
      <c r="F59" s="15"/>
      <c r="G59" s="189"/>
      <c r="H59" s="15"/>
      <c r="I59" s="196"/>
      <c r="J59" s="125"/>
      <c r="K59" s="127"/>
      <c r="L59" s="124"/>
      <c r="M59" s="117" t="str">
        <f>IF(ISBLANK($L59),"",VLOOKUP($L59,'Clés d''affectation'!$B$2:$E$200,2,0))</f>
        <v/>
      </c>
      <c r="N59" s="130" t="str">
        <f t="shared" si="0"/>
        <v/>
      </c>
      <c r="O59" s="34"/>
      <c r="P59" s="197"/>
      <c r="Q59" s="198"/>
      <c r="R59" s="71"/>
    </row>
    <row r="60" spans="1:18" ht="15" customHeight="1" x14ac:dyDescent="0.3">
      <c r="A60" s="122"/>
      <c r="B60" s="195"/>
      <c r="C60" s="15"/>
      <c r="D60" s="124"/>
      <c r="E60" s="15"/>
      <c r="F60" s="15"/>
      <c r="G60" s="189"/>
      <c r="H60" s="15"/>
      <c r="I60" s="196"/>
      <c r="J60" s="125"/>
      <c r="K60" s="127"/>
      <c r="L60" s="124"/>
      <c r="M60" s="117" t="str">
        <f>IF(ISBLANK($L60),"",VLOOKUP($L60,'Clés d''affectation'!$B$2:$E$200,2,0))</f>
        <v/>
      </c>
      <c r="N60" s="130" t="str">
        <f t="shared" si="0"/>
        <v/>
      </c>
      <c r="O60" s="34"/>
      <c r="P60" s="197"/>
      <c r="Q60" s="198"/>
      <c r="R60" s="71"/>
    </row>
    <row r="61" spans="1:18" ht="15" customHeight="1" x14ac:dyDescent="0.3">
      <c r="A61" s="122"/>
      <c r="B61" s="195"/>
      <c r="C61" s="15"/>
      <c r="D61" s="124"/>
      <c r="E61" s="15"/>
      <c r="F61" s="15"/>
      <c r="G61" s="189"/>
      <c r="H61" s="15"/>
      <c r="I61" s="196"/>
      <c r="J61" s="125"/>
      <c r="K61" s="127"/>
      <c r="L61" s="124"/>
      <c r="M61" s="117" t="str">
        <f>IF(ISBLANK($L61),"",VLOOKUP($L61,'Clés d''affectation'!$B$2:$E$200,2,0))</f>
        <v/>
      </c>
      <c r="N61" s="130" t="str">
        <f t="shared" si="0"/>
        <v/>
      </c>
      <c r="O61" s="34"/>
      <c r="P61" s="197"/>
      <c r="Q61" s="198"/>
      <c r="R61" s="71"/>
    </row>
    <row r="62" spans="1:18" ht="15" customHeight="1" x14ac:dyDescent="0.3">
      <c r="A62" s="122"/>
      <c r="B62" s="195"/>
      <c r="C62" s="15"/>
      <c r="D62" s="124"/>
      <c r="E62" s="15"/>
      <c r="F62" s="15"/>
      <c r="G62" s="189"/>
      <c r="H62" s="15"/>
      <c r="I62" s="196"/>
      <c r="J62" s="125"/>
      <c r="K62" s="127"/>
      <c r="L62" s="124"/>
      <c r="M62" s="117" t="str">
        <f>IF(ISBLANK($L62),"",VLOOKUP($L62,'Clés d''affectation'!$B$2:$E$200,2,0))</f>
        <v/>
      </c>
      <c r="N62" s="130" t="str">
        <f t="shared" si="0"/>
        <v/>
      </c>
      <c r="O62" s="34"/>
      <c r="P62" s="197"/>
      <c r="Q62" s="198"/>
      <c r="R62" s="71"/>
    </row>
    <row r="63" spans="1:18" ht="15" customHeight="1" x14ac:dyDescent="0.3">
      <c r="A63" s="122"/>
      <c r="B63" s="195"/>
      <c r="C63" s="15"/>
      <c r="D63" s="124"/>
      <c r="E63" s="15"/>
      <c r="F63" s="15"/>
      <c r="G63" s="189"/>
      <c r="H63" s="15"/>
      <c r="I63" s="196"/>
      <c r="J63" s="125"/>
      <c r="K63" s="127"/>
      <c r="L63" s="124"/>
      <c r="M63" s="117" t="str">
        <f>IF(ISBLANK($L63),"",VLOOKUP($L63,'Clés d''affectation'!$B$2:$E$200,2,0))</f>
        <v/>
      </c>
      <c r="N63" s="130" t="str">
        <f t="shared" si="0"/>
        <v/>
      </c>
      <c r="O63" s="34"/>
      <c r="P63" s="197"/>
      <c r="Q63" s="198"/>
      <c r="R63" s="71"/>
    </row>
    <row r="64" spans="1:18" ht="15" customHeight="1" x14ac:dyDescent="0.3">
      <c r="A64" s="122"/>
      <c r="B64" s="195"/>
      <c r="C64" s="15"/>
      <c r="D64" s="124"/>
      <c r="E64" s="15"/>
      <c r="F64" s="15"/>
      <c r="G64" s="189"/>
      <c r="H64" s="15"/>
      <c r="I64" s="196"/>
      <c r="J64" s="125"/>
      <c r="K64" s="127"/>
      <c r="L64" s="124"/>
      <c r="M64" s="117" t="str">
        <f>IF(ISBLANK($L64),"",VLOOKUP($L64,'Clés d''affectation'!$B$2:$E$200,2,0))</f>
        <v/>
      </c>
      <c r="N64" s="130" t="str">
        <f t="shared" si="0"/>
        <v/>
      </c>
      <c r="O64" s="34"/>
      <c r="P64" s="197"/>
      <c r="Q64" s="198"/>
      <c r="R64" s="71"/>
    </row>
    <row r="65" spans="1:18" ht="15" customHeight="1" x14ac:dyDescent="0.3">
      <c r="A65" s="122"/>
      <c r="B65" s="195"/>
      <c r="C65" s="15"/>
      <c r="D65" s="124"/>
      <c r="E65" s="15"/>
      <c r="F65" s="15"/>
      <c r="G65" s="189"/>
      <c r="H65" s="15"/>
      <c r="I65" s="196"/>
      <c r="J65" s="125"/>
      <c r="K65" s="127"/>
      <c r="L65" s="124"/>
      <c r="M65" s="117" t="str">
        <f>IF(ISBLANK($L65),"",VLOOKUP($L65,'Clés d''affectation'!$B$2:$E$200,2,0))</f>
        <v/>
      </c>
      <c r="N65" s="130" t="str">
        <f t="shared" si="0"/>
        <v/>
      </c>
      <c r="O65" s="34"/>
      <c r="P65" s="197"/>
      <c r="Q65" s="198"/>
      <c r="R65" s="71"/>
    </row>
    <row r="66" spans="1:18" ht="15" customHeight="1" x14ac:dyDescent="0.3">
      <c r="A66" s="122"/>
      <c r="B66" s="195"/>
      <c r="C66" s="15"/>
      <c r="D66" s="124"/>
      <c r="E66" s="15"/>
      <c r="F66" s="15"/>
      <c r="G66" s="189"/>
      <c r="H66" s="15"/>
      <c r="I66" s="196"/>
      <c r="J66" s="125"/>
      <c r="K66" s="127"/>
      <c r="L66" s="124"/>
      <c r="M66" s="117" t="str">
        <f>IF(ISBLANK($L66),"",VLOOKUP($L66,'Clés d''affectation'!$B$2:$E$200,2,0))</f>
        <v/>
      </c>
      <c r="N66" s="130" t="str">
        <f t="shared" si="0"/>
        <v/>
      </c>
      <c r="O66" s="34"/>
      <c r="P66" s="197"/>
      <c r="Q66" s="198"/>
      <c r="R66" s="71"/>
    </row>
    <row r="67" spans="1:18" ht="15" customHeight="1" x14ac:dyDescent="0.3">
      <c r="A67" s="122"/>
      <c r="B67" s="195"/>
      <c r="C67" s="15"/>
      <c r="D67" s="124"/>
      <c r="E67" s="15"/>
      <c r="F67" s="15"/>
      <c r="G67" s="189"/>
      <c r="H67" s="15"/>
      <c r="I67" s="196"/>
      <c r="J67" s="125"/>
      <c r="K67" s="127"/>
      <c r="L67" s="124"/>
      <c r="M67" s="117" t="str">
        <f>IF(ISBLANK($L67),"",VLOOKUP($L67,'Clés d''affectation'!$B$2:$E$200,2,0))</f>
        <v/>
      </c>
      <c r="N67" s="130" t="str">
        <f t="shared" ref="N67:N130" si="1">IF(ISBLANK($L67),"",$K67*$M67)</f>
        <v/>
      </c>
      <c r="O67" s="34"/>
      <c r="P67" s="197"/>
      <c r="Q67" s="198"/>
      <c r="R67" s="71"/>
    </row>
    <row r="68" spans="1:18" ht="15" customHeight="1" x14ac:dyDescent="0.3">
      <c r="A68" s="122"/>
      <c r="B68" s="195"/>
      <c r="C68" s="15"/>
      <c r="D68" s="124"/>
      <c r="E68" s="15"/>
      <c r="F68" s="15"/>
      <c r="G68" s="189"/>
      <c r="H68" s="15"/>
      <c r="I68" s="196"/>
      <c r="J68" s="125"/>
      <c r="K68" s="127"/>
      <c r="L68" s="124"/>
      <c r="M68" s="117" t="str">
        <f>IF(ISBLANK($L68),"",VLOOKUP($L68,'Clés d''affectation'!$B$2:$E$200,2,0))</f>
        <v/>
      </c>
      <c r="N68" s="130" t="str">
        <f t="shared" si="1"/>
        <v/>
      </c>
      <c r="O68" s="34"/>
      <c r="P68" s="197"/>
      <c r="Q68" s="198"/>
      <c r="R68" s="71"/>
    </row>
    <row r="69" spans="1:18" ht="15" customHeight="1" x14ac:dyDescent="0.3">
      <c r="A69" s="122"/>
      <c r="B69" s="195"/>
      <c r="C69" s="15"/>
      <c r="D69" s="124"/>
      <c r="E69" s="15"/>
      <c r="F69" s="15"/>
      <c r="G69" s="189"/>
      <c r="H69" s="15"/>
      <c r="I69" s="196"/>
      <c r="J69" s="125"/>
      <c r="K69" s="127"/>
      <c r="L69" s="124"/>
      <c r="M69" s="117" t="str">
        <f>IF(ISBLANK($L69),"",VLOOKUP($L69,'Clés d''affectation'!$B$2:$E$200,2,0))</f>
        <v/>
      </c>
      <c r="N69" s="130" t="str">
        <f t="shared" si="1"/>
        <v/>
      </c>
      <c r="O69" s="34"/>
      <c r="P69" s="197"/>
      <c r="Q69" s="198"/>
      <c r="R69" s="71"/>
    </row>
    <row r="70" spans="1:18" ht="15" customHeight="1" x14ac:dyDescent="0.3">
      <c r="A70" s="122"/>
      <c r="B70" s="195"/>
      <c r="C70" s="15"/>
      <c r="D70" s="124"/>
      <c r="E70" s="15"/>
      <c r="F70" s="15"/>
      <c r="G70" s="189"/>
      <c r="H70" s="15"/>
      <c r="I70" s="196"/>
      <c r="J70" s="125"/>
      <c r="K70" s="127"/>
      <c r="L70" s="124"/>
      <c r="M70" s="117" t="str">
        <f>IF(ISBLANK($L70),"",VLOOKUP($L70,'Clés d''affectation'!$B$2:$E$200,2,0))</f>
        <v/>
      </c>
      <c r="N70" s="130" t="str">
        <f t="shared" si="1"/>
        <v/>
      </c>
      <c r="O70" s="34"/>
      <c r="P70" s="197"/>
      <c r="Q70" s="198"/>
      <c r="R70" s="71"/>
    </row>
    <row r="71" spans="1:18" ht="15" customHeight="1" x14ac:dyDescent="0.3">
      <c r="A71" s="122"/>
      <c r="B71" s="195"/>
      <c r="C71" s="15"/>
      <c r="D71" s="124"/>
      <c r="E71" s="15"/>
      <c r="F71" s="15"/>
      <c r="G71" s="189"/>
      <c r="H71" s="15"/>
      <c r="I71" s="196"/>
      <c r="J71" s="125"/>
      <c r="K71" s="127"/>
      <c r="L71" s="124"/>
      <c r="M71" s="117" t="str">
        <f>IF(ISBLANK($L71),"",VLOOKUP($L71,'Clés d''affectation'!$B$2:$E$200,2,0))</f>
        <v/>
      </c>
      <c r="N71" s="130" t="str">
        <f t="shared" si="1"/>
        <v/>
      </c>
      <c r="O71" s="34"/>
      <c r="P71" s="197"/>
      <c r="Q71" s="198"/>
      <c r="R71" s="71"/>
    </row>
    <row r="72" spans="1:18" ht="15" customHeight="1" x14ac:dyDescent="0.3">
      <c r="A72" s="122"/>
      <c r="B72" s="195"/>
      <c r="C72" s="15"/>
      <c r="D72" s="124"/>
      <c r="E72" s="15"/>
      <c r="F72" s="15"/>
      <c r="G72" s="189"/>
      <c r="H72" s="15"/>
      <c r="I72" s="196"/>
      <c r="J72" s="125"/>
      <c r="K72" s="127"/>
      <c r="L72" s="124"/>
      <c r="M72" s="117" t="str">
        <f>IF(ISBLANK($L72),"",VLOOKUP($L72,'Clés d''affectation'!$B$2:$E$200,2,0))</f>
        <v/>
      </c>
      <c r="N72" s="130" t="str">
        <f t="shared" si="1"/>
        <v/>
      </c>
      <c r="O72" s="34"/>
      <c r="P72" s="197"/>
      <c r="Q72" s="198"/>
      <c r="R72" s="71"/>
    </row>
    <row r="73" spans="1:18" ht="15" customHeight="1" x14ac:dyDescent="0.3">
      <c r="A73" s="122"/>
      <c r="B73" s="195"/>
      <c r="C73" s="15"/>
      <c r="D73" s="124"/>
      <c r="E73" s="15"/>
      <c r="F73" s="15"/>
      <c r="G73" s="189"/>
      <c r="H73" s="15"/>
      <c r="I73" s="196"/>
      <c r="J73" s="125"/>
      <c r="K73" s="127"/>
      <c r="L73" s="124"/>
      <c r="M73" s="117" t="str">
        <f>IF(ISBLANK($L73),"",VLOOKUP($L73,'Clés d''affectation'!$B$2:$E$200,2,0))</f>
        <v/>
      </c>
      <c r="N73" s="130" t="str">
        <f t="shared" si="1"/>
        <v/>
      </c>
      <c r="O73" s="34"/>
      <c r="P73" s="197"/>
      <c r="Q73" s="198"/>
      <c r="R73" s="71"/>
    </row>
    <row r="74" spans="1:18" ht="15" customHeight="1" x14ac:dyDescent="0.3">
      <c r="A74" s="122"/>
      <c r="B74" s="195"/>
      <c r="C74" s="15"/>
      <c r="D74" s="124"/>
      <c r="E74" s="15"/>
      <c r="F74" s="15"/>
      <c r="G74" s="189"/>
      <c r="H74" s="15"/>
      <c r="I74" s="196"/>
      <c r="J74" s="125"/>
      <c r="K74" s="127"/>
      <c r="L74" s="124"/>
      <c r="M74" s="117" t="str">
        <f>IF(ISBLANK($L74),"",VLOOKUP($L74,'Clés d''affectation'!$B$2:$E$200,2,0))</f>
        <v/>
      </c>
      <c r="N74" s="130" t="str">
        <f t="shared" si="1"/>
        <v/>
      </c>
      <c r="O74" s="34"/>
      <c r="P74" s="197"/>
      <c r="Q74" s="198"/>
      <c r="R74" s="71"/>
    </row>
    <row r="75" spans="1:18" ht="15" customHeight="1" x14ac:dyDescent="0.3">
      <c r="A75" s="122"/>
      <c r="B75" s="195"/>
      <c r="C75" s="15"/>
      <c r="D75" s="124"/>
      <c r="E75" s="15"/>
      <c r="F75" s="15"/>
      <c r="G75" s="189"/>
      <c r="H75" s="15"/>
      <c r="I75" s="196"/>
      <c r="J75" s="125"/>
      <c r="K75" s="127"/>
      <c r="L75" s="124"/>
      <c r="M75" s="117" t="str">
        <f>IF(ISBLANK($L75),"",VLOOKUP($L75,'Clés d''affectation'!$B$2:$E$200,2,0))</f>
        <v/>
      </c>
      <c r="N75" s="130" t="str">
        <f t="shared" si="1"/>
        <v/>
      </c>
      <c r="O75" s="34"/>
      <c r="P75" s="197"/>
      <c r="Q75" s="198"/>
      <c r="R75" s="71"/>
    </row>
    <row r="76" spans="1:18" ht="15" customHeight="1" x14ac:dyDescent="0.3">
      <c r="A76" s="122"/>
      <c r="B76" s="195"/>
      <c r="C76" s="15"/>
      <c r="D76" s="124"/>
      <c r="E76" s="15"/>
      <c r="F76" s="15"/>
      <c r="G76" s="189"/>
      <c r="H76" s="15"/>
      <c r="I76" s="196"/>
      <c r="J76" s="125"/>
      <c r="K76" s="127"/>
      <c r="L76" s="124"/>
      <c r="M76" s="117" t="str">
        <f>IF(ISBLANK($L76),"",VLOOKUP($L76,'Clés d''affectation'!$B$2:$E$200,2,0))</f>
        <v/>
      </c>
      <c r="N76" s="130" t="str">
        <f t="shared" si="1"/>
        <v/>
      </c>
      <c r="O76" s="34"/>
      <c r="P76" s="197"/>
      <c r="Q76" s="198"/>
      <c r="R76" s="71"/>
    </row>
    <row r="77" spans="1:18" ht="15" customHeight="1" x14ac:dyDescent="0.3">
      <c r="A77" s="122"/>
      <c r="B77" s="195"/>
      <c r="C77" s="15"/>
      <c r="D77" s="124"/>
      <c r="E77" s="15"/>
      <c r="F77" s="15"/>
      <c r="G77" s="189"/>
      <c r="H77" s="15"/>
      <c r="I77" s="196"/>
      <c r="J77" s="125"/>
      <c r="K77" s="127"/>
      <c r="L77" s="124"/>
      <c r="M77" s="117" t="str">
        <f>IF(ISBLANK($L77),"",VLOOKUP($L77,'Clés d''affectation'!$B$2:$E$200,2,0))</f>
        <v/>
      </c>
      <c r="N77" s="130" t="str">
        <f t="shared" si="1"/>
        <v/>
      </c>
      <c r="O77" s="34"/>
      <c r="P77" s="197"/>
      <c r="Q77" s="198"/>
      <c r="R77" s="71"/>
    </row>
    <row r="78" spans="1:18" ht="15" customHeight="1" x14ac:dyDescent="0.3">
      <c r="A78" s="122"/>
      <c r="B78" s="195"/>
      <c r="C78" s="15"/>
      <c r="D78" s="124"/>
      <c r="E78" s="15"/>
      <c r="F78" s="15"/>
      <c r="G78" s="189"/>
      <c r="H78" s="15"/>
      <c r="I78" s="196"/>
      <c r="J78" s="125"/>
      <c r="K78" s="127"/>
      <c r="L78" s="124"/>
      <c r="M78" s="117" t="str">
        <f>IF(ISBLANK($L78),"",VLOOKUP($L78,'Clés d''affectation'!$B$2:$E$200,2,0))</f>
        <v/>
      </c>
      <c r="N78" s="130" t="str">
        <f t="shared" si="1"/>
        <v/>
      </c>
      <c r="O78" s="34"/>
      <c r="P78" s="197"/>
      <c r="Q78" s="198"/>
      <c r="R78" s="71"/>
    </row>
    <row r="79" spans="1:18" ht="15" customHeight="1" x14ac:dyDescent="0.3">
      <c r="A79" s="122"/>
      <c r="B79" s="195"/>
      <c r="C79" s="15"/>
      <c r="D79" s="124"/>
      <c r="E79" s="15"/>
      <c r="F79" s="15"/>
      <c r="G79" s="189"/>
      <c r="H79" s="15"/>
      <c r="I79" s="196"/>
      <c r="J79" s="125"/>
      <c r="K79" s="127"/>
      <c r="L79" s="124"/>
      <c r="M79" s="117" t="str">
        <f>IF(ISBLANK($L79),"",VLOOKUP($L79,'Clés d''affectation'!$B$2:$E$200,2,0))</f>
        <v/>
      </c>
      <c r="N79" s="130" t="str">
        <f t="shared" si="1"/>
        <v/>
      </c>
      <c r="O79" s="34"/>
      <c r="P79" s="197"/>
      <c r="Q79" s="198"/>
      <c r="R79" s="71"/>
    </row>
    <row r="80" spans="1:18" ht="15" customHeight="1" x14ac:dyDescent="0.3">
      <c r="A80" s="122"/>
      <c r="B80" s="195"/>
      <c r="C80" s="15"/>
      <c r="D80" s="124"/>
      <c r="E80" s="15"/>
      <c r="F80" s="15"/>
      <c r="G80" s="189"/>
      <c r="H80" s="15"/>
      <c r="I80" s="196"/>
      <c r="J80" s="125"/>
      <c r="K80" s="127"/>
      <c r="L80" s="124"/>
      <c r="M80" s="117" t="str">
        <f>IF(ISBLANK($L80),"",VLOOKUP($L80,'Clés d''affectation'!$B$2:$E$200,2,0))</f>
        <v/>
      </c>
      <c r="N80" s="130" t="str">
        <f t="shared" si="1"/>
        <v/>
      </c>
      <c r="O80" s="34"/>
      <c r="P80" s="197"/>
      <c r="Q80" s="198"/>
      <c r="R80" s="71"/>
    </row>
    <row r="81" spans="1:18" ht="15" customHeight="1" x14ac:dyDescent="0.3">
      <c r="A81" s="122"/>
      <c r="B81" s="195"/>
      <c r="C81" s="15"/>
      <c r="D81" s="124"/>
      <c r="E81" s="15"/>
      <c r="F81" s="15"/>
      <c r="G81" s="189"/>
      <c r="H81" s="15"/>
      <c r="I81" s="196"/>
      <c r="J81" s="125"/>
      <c r="K81" s="127"/>
      <c r="L81" s="124"/>
      <c r="M81" s="117" t="str">
        <f>IF(ISBLANK($L81),"",VLOOKUP($L81,'Clés d''affectation'!$B$2:$E$200,2,0))</f>
        <v/>
      </c>
      <c r="N81" s="130" t="str">
        <f t="shared" si="1"/>
        <v/>
      </c>
      <c r="O81" s="34"/>
      <c r="P81" s="197"/>
      <c r="Q81" s="198"/>
      <c r="R81" s="71"/>
    </row>
    <row r="82" spans="1:18" ht="15" customHeight="1" x14ac:dyDescent="0.3">
      <c r="A82" s="122"/>
      <c r="B82" s="195"/>
      <c r="C82" s="15"/>
      <c r="D82" s="124"/>
      <c r="E82" s="15"/>
      <c r="F82" s="15"/>
      <c r="G82" s="189"/>
      <c r="H82" s="15"/>
      <c r="I82" s="196"/>
      <c r="J82" s="125"/>
      <c r="K82" s="127"/>
      <c r="L82" s="124"/>
      <c r="M82" s="117" t="str">
        <f>IF(ISBLANK($L82),"",VLOOKUP($L82,'Clés d''affectation'!$B$2:$E$200,2,0))</f>
        <v/>
      </c>
      <c r="N82" s="130" t="str">
        <f t="shared" si="1"/>
        <v/>
      </c>
      <c r="O82" s="34"/>
      <c r="P82" s="197"/>
      <c r="Q82" s="198"/>
      <c r="R82" s="71"/>
    </row>
    <row r="83" spans="1:18" ht="15" customHeight="1" x14ac:dyDescent="0.3">
      <c r="A83" s="122"/>
      <c r="B83" s="195"/>
      <c r="C83" s="15"/>
      <c r="D83" s="124"/>
      <c r="E83" s="15"/>
      <c r="F83" s="15"/>
      <c r="G83" s="189"/>
      <c r="H83" s="15"/>
      <c r="I83" s="196"/>
      <c r="J83" s="125"/>
      <c r="K83" s="127"/>
      <c r="L83" s="124"/>
      <c r="M83" s="117" t="str">
        <f>IF(ISBLANK($L83),"",VLOOKUP($L83,'Clés d''affectation'!$B$2:$E$200,2,0))</f>
        <v/>
      </c>
      <c r="N83" s="130" t="str">
        <f t="shared" si="1"/>
        <v/>
      </c>
      <c r="O83" s="34"/>
      <c r="P83" s="197"/>
      <c r="Q83" s="198"/>
      <c r="R83" s="71"/>
    </row>
    <row r="84" spans="1:18" ht="15" customHeight="1" x14ac:dyDescent="0.3">
      <c r="A84" s="122"/>
      <c r="B84" s="195"/>
      <c r="C84" s="15"/>
      <c r="D84" s="124"/>
      <c r="E84" s="15"/>
      <c r="F84" s="15"/>
      <c r="G84" s="189"/>
      <c r="H84" s="15"/>
      <c r="I84" s="196"/>
      <c r="J84" s="125"/>
      <c r="K84" s="127"/>
      <c r="L84" s="124"/>
      <c r="M84" s="117" t="str">
        <f>IF(ISBLANK($L84),"",VLOOKUP($L84,'Clés d''affectation'!$B$2:$E$200,2,0))</f>
        <v/>
      </c>
      <c r="N84" s="130" t="str">
        <f t="shared" si="1"/>
        <v/>
      </c>
      <c r="O84" s="34"/>
      <c r="P84" s="197"/>
      <c r="Q84" s="198"/>
      <c r="R84" s="71"/>
    </row>
    <row r="85" spans="1:18" ht="15" customHeight="1" x14ac:dyDescent="0.3">
      <c r="A85" s="122"/>
      <c r="B85" s="195"/>
      <c r="C85" s="15"/>
      <c r="D85" s="124"/>
      <c r="E85" s="15"/>
      <c r="F85" s="15"/>
      <c r="G85" s="189"/>
      <c r="H85" s="15"/>
      <c r="I85" s="196"/>
      <c r="J85" s="125"/>
      <c r="K85" s="127"/>
      <c r="L85" s="124"/>
      <c r="M85" s="117" t="str">
        <f>IF(ISBLANK($L85),"",VLOOKUP($L85,'Clés d''affectation'!$B$2:$E$200,2,0))</f>
        <v/>
      </c>
      <c r="N85" s="130" t="str">
        <f t="shared" si="1"/>
        <v/>
      </c>
      <c r="O85" s="34"/>
      <c r="P85" s="197"/>
      <c r="Q85" s="198"/>
      <c r="R85" s="71"/>
    </row>
    <row r="86" spans="1:18" ht="15" customHeight="1" x14ac:dyDescent="0.3">
      <c r="A86" s="122"/>
      <c r="B86" s="195"/>
      <c r="C86" s="15"/>
      <c r="D86" s="124"/>
      <c r="E86" s="15"/>
      <c r="F86" s="15"/>
      <c r="G86" s="189"/>
      <c r="H86" s="15"/>
      <c r="I86" s="196"/>
      <c r="J86" s="125"/>
      <c r="K86" s="127"/>
      <c r="L86" s="124"/>
      <c r="M86" s="117" t="str">
        <f>IF(ISBLANK($L86),"",VLOOKUP($L86,'Clés d''affectation'!$B$2:$E$200,2,0))</f>
        <v/>
      </c>
      <c r="N86" s="130" t="str">
        <f t="shared" si="1"/>
        <v/>
      </c>
      <c r="O86" s="34"/>
      <c r="P86" s="197"/>
      <c r="Q86" s="198"/>
      <c r="R86" s="71"/>
    </row>
    <row r="87" spans="1:18" ht="15" customHeight="1" x14ac:dyDescent="0.3">
      <c r="A87" s="122"/>
      <c r="B87" s="195"/>
      <c r="C87" s="15"/>
      <c r="D87" s="124"/>
      <c r="E87" s="15"/>
      <c r="F87" s="15"/>
      <c r="G87" s="189"/>
      <c r="H87" s="15"/>
      <c r="I87" s="196"/>
      <c r="J87" s="125"/>
      <c r="K87" s="127"/>
      <c r="L87" s="124"/>
      <c r="M87" s="117" t="str">
        <f>IF(ISBLANK($L87),"",VLOOKUP($L87,'Clés d''affectation'!$B$2:$E$200,2,0))</f>
        <v/>
      </c>
      <c r="N87" s="130" t="str">
        <f t="shared" si="1"/>
        <v/>
      </c>
      <c r="O87" s="34"/>
      <c r="P87" s="197"/>
      <c r="Q87" s="198"/>
      <c r="R87" s="71"/>
    </row>
    <row r="88" spans="1:18" ht="15" customHeight="1" x14ac:dyDescent="0.3">
      <c r="A88" s="122"/>
      <c r="B88" s="195"/>
      <c r="C88" s="15"/>
      <c r="D88" s="124"/>
      <c r="E88" s="15"/>
      <c r="F88" s="15"/>
      <c r="G88" s="189"/>
      <c r="H88" s="15"/>
      <c r="I88" s="196"/>
      <c r="J88" s="125"/>
      <c r="K88" s="127"/>
      <c r="L88" s="124"/>
      <c r="M88" s="117" t="str">
        <f>IF(ISBLANK($L88),"",VLOOKUP($L88,'Clés d''affectation'!$B$2:$E$200,2,0))</f>
        <v/>
      </c>
      <c r="N88" s="130" t="str">
        <f t="shared" si="1"/>
        <v/>
      </c>
      <c r="O88" s="34"/>
      <c r="P88" s="197"/>
      <c r="Q88" s="198"/>
      <c r="R88" s="71"/>
    </row>
    <row r="89" spans="1:18" ht="15" customHeight="1" x14ac:dyDescent="0.3">
      <c r="A89" s="122"/>
      <c r="B89" s="195"/>
      <c r="C89" s="15"/>
      <c r="D89" s="124"/>
      <c r="E89" s="15"/>
      <c r="F89" s="15"/>
      <c r="G89" s="189"/>
      <c r="H89" s="15"/>
      <c r="I89" s="196"/>
      <c r="J89" s="125"/>
      <c r="K89" s="127"/>
      <c r="L89" s="124"/>
      <c r="M89" s="117" t="str">
        <f>IF(ISBLANK($L89),"",VLOOKUP($L89,'Clés d''affectation'!$B$2:$E$200,2,0))</f>
        <v/>
      </c>
      <c r="N89" s="130" t="str">
        <f t="shared" si="1"/>
        <v/>
      </c>
      <c r="O89" s="34"/>
      <c r="P89" s="197"/>
      <c r="Q89" s="198"/>
      <c r="R89" s="71"/>
    </row>
    <row r="90" spans="1:18" ht="15" customHeight="1" x14ac:dyDescent="0.3">
      <c r="A90" s="122"/>
      <c r="B90" s="195"/>
      <c r="C90" s="15"/>
      <c r="D90" s="124"/>
      <c r="E90" s="15"/>
      <c r="F90" s="15"/>
      <c r="G90" s="189"/>
      <c r="H90" s="15"/>
      <c r="I90" s="196"/>
      <c r="J90" s="125"/>
      <c r="K90" s="127"/>
      <c r="L90" s="124"/>
      <c r="M90" s="117" t="str">
        <f>IF(ISBLANK($L90),"",VLOOKUP($L90,'Clés d''affectation'!$B$2:$E$200,2,0))</f>
        <v/>
      </c>
      <c r="N90" s="130" t="str">
        <f t="shared" si="1"/>
        <v/>
      </c>
      <c r="O90" s="34"/>
      <c r="P90" s="197"/>
      <c r="Q90" s="198"/>
      <c r="R90" s="71"/>
    </row>
    <row r="91" spans="1:18" ht="15" customHeight="1" x14ac:dyDescent="0.3">
      <c r="A91" s="122"/>
      <c r="B91" s="195"/>
      <c r="C91" s="15"/>
      <c r="D91" s="124"/>
      <c r="E91" s="15"/>
      <c r="F91" s="15"/>
      <c r="G91" s="189"/>
      <c r="H91" s="15"/>
      <c r="I91" s="196"/>
      <c r="J91" s="125"/>
      <c r="K91" s="127"/>
      <c r="L91" s="124"/>
      <c r="M91" s="117" t="str">
        <f>IF(ISBLANK($L91),"",VLOOKUP($L91,'Clés d''affectation'!$B$2:$E$200,2,0))</f>
        <v/>
      </c>
      <c r="N91" s="130" t="str">
        <f t="shared" si="1"/>
        <v/>
      </c>
      <c r="O91" s="34"/>
      <c r="P91" s="197"/>
      <c r="Q91" s="198"/>
      <c r="R91" s="71"/>
    </row>
    <row r="92" spans="1:18" ht="15" customHeight="1" x14ac:dyDescent="0.3">
      <c r="A92" s="122"/>
      <c r="B92" s="195"/>
      <c r="C92" s="15"/>
      <c r="D92" s="124"/>
      <c r="E92" s="15"/>
      <c r="F92" s="15"/>
      <c r="G92" s="189"/>
      <c r="H92" s="15"/>
      <c r="I92" s="196"/>
      <c r="J92" s="125"/>
      <c r="K92" s="127"/>
      <c r="L92" s="124"/>
      <c r="M92" s="117" t="str">
        <f>IF(ISBLANK($L92),"",VLOOKUP($L92,'Clés d''affectation'!$B$2:$E$200,2,0))</f>
        <v/>
      </c>
      <c r="N92" s="130" t="str">
        <f t="shared" si="1"/>
        <v/>
      </c>
      <c r="O92" s="34"/>
      <c r="P92" s="197"/>
      <c r="Q92" s="198"/>
      <c r="R92" s="71"/>
    </row>
    <row r="93" spans="1:18" ht="15" customHeight="1" x14ac:dyDescent="0.3">
      <c r="A93" s="122"/>
      <c r="B93" s="195"/>
      <c r="C93" s="15"/>
      <c r="D93" s="124"/>
      <c r="E93" s="15"/>
      <c r="F93" s="15"/>
      <c r="G93" s="189"/>
      <c r="H93" s="15"/>
      <c r="I93" s="196"/>
      <c r="J93" s="125"/>
      <c r="K93" s="127"/>
      <c r="L93" s="124"/>
      <c r="M93" s="117" t="str">
        <f>IF(ISBLANK($L93),"",VLOOKUP($L93,'Clés d''affectation'!$B$2:$E$200,2,0))</f>
        <v/>
      </c>
      <c r="N93" s="130" t="str">
        <f t="shared" si="1"/>
        <v/>
      </c>
      <c r="O93" s="34"/>
      <c r="P93" s="197"/>
      <c r="Q93" s="198"/>
      <c r="R93" s="71"/>
    </row>
    <row r="94" spans="1:18" ht="15" customHeight="1" x14ac:dyDescent="0.3">
      <c r="A94" s="122"/>
      <c r="B94" s="195"/>
      <c r="C94" s="15"/>
      <c r="D94" s="124"/>
      <c r="E94" s="15"/>
      <c r="F94" s="15"/>
      <c r="G94" s="189"/>
      <c r="H94" s="15"/>
      <c r="I94" s="196"/>
      <c r="J94" s="125"/>
      <c r="K94" s="127"/>
      <c r="L94" s="124"/>
      <c r="M94" s="117" t="str">
        <f>IF(ISBLANK($L94),"",VLOOKUP($L94,'Clés d''affectation'!$B$2:$E$200,2,0))</f>
        <v/>
      </c>
      <c r="N94" s="130" t="str">
        <f t="shared" si="1"/>
        <v/>
      </c>
      <c r="O94" s="34"/>
      <c r="P94" s="197"/>
      <c r="Q94" s="198"/>
      <c r="R94" s="71"/>
    </row>
    <row r="95" spans="1:18" ht="15" customHeight="1" x14ac:dyDescent="0.3">
      <c r="A95" s="122"/>
      <c r="B95" s="195"/>
      <c r="C95" s="15"/>
      <c r="D95" s="124"/>
      <c r="E95" s="15"/>
      <c r="F95" s="15"/>
      <c r="G95" s="189"/>
      <c r="H95" s="15"/>
      <c r="I95" s="196"/>
      <c r="J95" s="125"/>
      <c r="K95" s="127"/>
      <c r="L95" s="124"/>
      <c r="M95" s="117" t="str">
        <f>IF(ISBLANK($L95),"",VLOOKUP($L95,'Clés d''affectation'!$B$2:$E$200,2,0))</f>
        <v/>
      </c>
      <c r="N95" s="130" t="str">
        <f t="shared" si="1"/>
        <v/>
      </c>
      <c r="O95" s="34"/>
      <c r="P95" s="197"/>
      <c r="Q95" s="198"/>
      <c r="R95" s="71"/>
    </row>
    <row r="96" spans="1:18" ht="15" customHeight="1" x14ac:dyDescent="0.3">
      <c r="A96" s="122"/>
      <c r="B96" s="195"/>
      <c r="C96" s="15"/>
      <c r="D96" s="124"/>
      <c r="E96" s="15"/>
      <c r="F96" s="15"/>
      <c r="G96" s="189"/>
      <c r="H96" s="15"/>
      <c r="I96" s="196"/>
      <c r="J96" s="125"/>
      <c r="K96" s="127"/>
      <c r="L96" s="124"/>
      <c r="M96" s="117" t="str">
        <f>IF(ISBLANK($L96),"",VLOOKUP($L96,'Clés d''affectation'!$B$2:$E$200,2,0))</f>
        <v/>
      </c>
      <c r="N96" s="130" t="str">
        <f t="shared" si="1"/>
        <v/>
      </c>
      <c r="O96" s="34"/>
      <c r="P96" s="197"/>
      <c r="Q96" s="198"/>
      <c r="R96" s="71"/>
    </row>
    <row r="97" spans="1:18" ht="15" customHeight="1" x14ac:dyDescent="0.3">
      <c r="A97" s="122"/>
      <c r="B97" s="195"/>
      <c r="C97" s="15"/>
      <c r="D97" s="124"/>
      <c r="E97" s="15"/>
      <c r="F97" s="15"/>
      <c r="G97" s="189"/>
      <c r="H97" s="15"/>
      <c r="I97" s="196"/>
      <c r="J97" s="125"/>
      <c r="K97" s="127"/>
      <c r="L97" s="124"/>
      <c r="M97" s="117" t="str">
        <f>IF(ISBLANK($L97),"",VLOOKUP($L97,'Clés d''affectation'!$B$2:$E$200,2,0))</f>
        <v/>
      </c>
      <c r="N97" s="130" t="str">
        <f t="shared" si="1"/>
        <v/>
      </c>
      <c r="O97" s="34"/>
      <c r="P97" s="197"/>
      <c r="Q97" s="198"/>
      <c r="R97" s="71"/>
    </row>
    <row r="98" spans="1:18" ht="15" customHeight="1" x14ac:dyDescent="0.3">
      <c r="A98" s="122"/>
      <c r="B98" s="195"/>
      <c r="C98" s="15"/>
      <c r="D98" s="124"/>
      <c r="E98" s="15"/>
      <c r="F98" s="15"/>
      <c r="G98" s="189"/>
      <c r="H98" s="15"/>
      <c r="I98" s="196"/>
      <c r="J98" s="125"/>
      <c r="K98" s="127"/>
      <c r="L98" s="124"/>
      <c r="M98" s="117" t="str">
        <f>IF(ISBLANK($L98),"",VLOOKUP($L98,'Clés d''affectation'!$B$2:$E$200,2,0))</f>
        <v/>
      </c>
      <c r="N98" s="130" t="str">
        <f t="shared" si="1"/>
        <v/>
      </c>
      <c r="O98" s="34"/>
      <c r="P98" s="197"/>
      <c r="Q98" s="198"/>
      <c r="R98" s="71"/>
    </row>
    <row r="99" spans="1:18" ht="15" customHeight="1" x14ac:dyDescent="0.3">
      <c r="A99" s="122"/>
      <c r="B99" s="195"/>
      <c r="C99" s="15"/>
      <c r="D99" s="124"/>
      <c r="E99" s="15"/>
      <c r="F99" s="15"/>
      <c r="G99" s="189"/>
      <c r="H99" s="15"/>
      <c r="I99" s="196"/>
      <c r="J99" s="125"/>
      <c r="K99" s="127"/>
      <c r="L99" s="124"/>
      <c r="M99" s="117" t="str">
        <f>IF(ISBLANK($L99),"",VLOOKUP($L99,'Clés d''affectation'!$B$2:$E$200,2,0))</f>
        <v/>
      </c>
      <c r="N99" s="130" t="str">
        <f t="shared" si="1"/>
        <v/>
      </c>
      <c r="O99" s="34"/>
      <c r="P99" s="197"/>
      <c r="Q99" s="198"/>
      <c r="R99" s="71"/>
    </row>
    <row r="100" spans="1:18" ht="15" customHeight="1" x14ac:dyDescent="0.3">
      <c r="A100" s="122"/>
      <c r="B100" s="195"/>
      <c r="C100" s="15"/>
      <c r="D100" s="124"/>
      <c r="E100" s="15"/>
      <c r="F100" s="15"/>
      <c r="G100" s="189"/>
      <c r="H100" s="15"/>
      <c r="I100" s="196"/>
      <c r="J100" s="125"/>
      <c r="K100" s="127"/>
      <c r="L100" s="124"/>
      <c r="M100" s="117" t="str">
        <f>IF(ISBLANK($L100),"",VLOOKUP($L100,'Clés d''affectation'!$B$2:$E$200,2,0))</f>
        <v/>
      </c>
      <c r="N100" s="130" t="str">
        <f t="shared" si="1"/>
        <v/>
      </c>
      <c r="O100" s="34"/>
      <c r="P100" s="197"/>
      <c r="Q100" s="198"/>
      <c r="R100" s="71"/>
    </row>
    <row r="101" spans="1:18" ht="15" customHeight="1" x14ac:dyDescent="0.3">
      <c r="A101" s="122"/>
      <c r="B101" s="195"/>
      <c r="C101" s="15"/>
      <c r="D101" s="124"/>
      <c r="E101" s="15"/>
      <c r="F101" s="15"/>
      <c r="G101" s="189"/>
      <c r="H101" s="15"/>
      <c r="I101" s="196"/>
      <c r="J101" s="125"/>
      <c r="K101" s="127"/>
      <c r="L101" s="124"/>
      <c r="M101" s="117" t="str">
        <f>IF(ISBLANK($L101),"",VLOOKUP($L101,'Clés d''affectation'!$B$2:$E$200,2,0))</f>
        <v/>
      </c>
      <c r="N101" s="130" t="str">
        <f t="shared" si="1"/>
        <v/>
      </c>
      <c r="O101" s="34"/>
      <c r="P101" s="197"/>
      <c r="Q101" s="198"/>
      <c r="R101" s="71"/>
    </row>
    <row r="102" spans="1:18" ht="15" customHeight="1" x14ac:dyDescent="0.3">
      <c r="A102" s="122"/>
      <c r="B102" s="195"/>
      <c r="C102" s="15"/>
      <c r="D102" s="124"/>
      <c r="E102" s="15"/>
      <c r="F102" s="15"/>
      <c r="G102" s="189"/>
      <c r="H102" s="15"/>
      <c r="I102" s="196"/>
      <c r="J102" s="125"/>
      <c r="K102" s="127"/>
      <c r="L102" s="124"/>
      <c r="M102" s="117" t="str">
        <f>IF(ISBLANK($L102),"",VLOOKUP($L102,'Clés d''affectation'!$B$2:$E$200,2,0))</f>
        <v/>
      </c>
      <c r="N102" s="130" t="str">
        <f t="shared" si="1"/>
        <v/>
      </c>
      <c r="O102" s="34"/>
      <c r="P102" s="197"/>
      <c r="Q102" s="198"/>
      <c r="R102" s="71"/>
    </row>
    <row r="103" spans="1:18" ht="15" customHeight="1" x14ac:dyDescent="0.3">
      <c r="A103" s="122"/>
      <c r="B103" s="195"/>
      <c r="C103" s="15"/>
      <c r="D103" s="124"/>
      <c r="E103" s="15"/>
      <c r="F103" s="15"/>
      <c r="G103" s="189"/>
      <c r="H103" s="15"/>
      <c r="I103" s="196"/>
      <c r="J103" s="125"/>
      <c r="K103" s="127"/>
      <c r="L103" s="124"/>
      <c r="M103" s="117" t="str">
        <f>IF(ISBLANK($L103),"",VLOOKUP($L103,'Clés d''affectation'!$B$2:$E$200,2,0))</f>
        <v/>
      </c>
      <c r="N103" s="130" t="str">
        <f t="shared" si="1"/>
        <v/>
      </c>
      <c r="O103" s="34"/>
      <c r="P103" s="197"/>
      <c r="Q103" s="198"/>
      <c r="R103" s="71"/>
    </row>
    <row r="104" spans="1:18" ht="15" customHeight="1" x14ac:dyDescent="0.3">
      <c r="A104" s="122"/>
      <c r="B104" s="195"/>
      <c r="C104" s="15"/>
      <c r="D104" s="124"/>
      <c r="E104" s="15"/>
      <c r="F104" s="15"/>
      <c r="G104" s="189"/>
      <c r="H104" s="15"/>
      <c r="I104" s="196"/>
      <c r="J104" s="125"/>
      <c r="K104" s="127"/>
      <c r="L104" s="124"/>
      <c r="M104" s="117" t="str">
        <f>IF(ISBLANK($L104),"",VLOOKUP($L104,'Clés d''affectation'!$B$2:$E$200,2,0))</f>
        <v/>
      </c>
      <c r="N104" s="130" t="str">
        <f t="shared" si="1"/>
        <v/>
      </c>
      <c r="O104" s="34"/>
      <c r="P104" s="197"/>
      <c r="Q104" s="198"/>
      <c r="R104" s="71"/>
    </row>
    <row r="105" spans="1:18" ht="15" customHeight="1" x14ac:dyDescent="0.3">
      <c r="A105" s="122"/>
      <c r="B105" s="195"/>
      <c r="C105" s="15"/>
      <c r="D105" s="124"/>
      <c r="E105" s="15"/>
      <c r="F105" s="15"/>
      <c r="G105" s="189"/>
      <c r="H105" s="15"/>
      <c r="I105" s="196"/>
      <c r="J105" s="125"/>
      <c r="K105" s="127"/>
      <c r="L105" s="124"/>
      <c r="M105" s="117" t="str">
        <f>IF(ISBLANK($L105),"",VLOOKUP($L105,'Clés d''affectation'!$B$2:$E$200,2,0))</f>
        <v/>
      </c>
      <c r="N105" s="130" t="str">
        <f t="shared" si="1"/>
        <v/>
      </c>
      <c r="O105" s="34"/>
      <c r="P105" s="197"/>
      <c r="Q105" s="198"/>
      <c r="R105" s="71"/>
    </row>
    <row r="106" spans="1:18" ht="15" customHeight="1" x14ac:dyDescent="0.3">
      <c r="A106" s="122"/>
      <c r="B106" s="195"/>
      <c r="C106" s="15"/>
      <c r="D106" s="124"/>
      <c r="E106" s="15"/>
      <c r="F106" s="15"/>
      <c r="G106" s="189"/>
      <c r="H106" s="15"/>
      <c r="I106" s="196"/>
      <c r="J106" s="125"/>
      <c r="K106" s="127"/>
      <c r="L106" s="124"/>
      <c r="M106" s="117" t="str">
        <f>IF(ISBLANK($L106),"",VLOOKUP($L106,'Clés d''affectation'!$B$2:$E$200,2,0))</f>
        <v/>
      </c>
      <c r="N106" s="130" t="str">
        <f t="shared" si="1"/>
        <v/>
      </c>
      <c r="O106" s="34"/>
      <c r="P106" s="197"/>
      <c r="Q106" s="198"/>
      <c r="R106" s="71"/>
    </row>
    <row r="107" spans="1:18" ht="15" customHeight="1" x14ac:dyDescent="0.3">
      <c r="A107" s="122"/>
      <c r="B107" s="195"/>
      <c r="C107" s="15"/>
      <c r="D107" s="124"/>
      <c r="E107" s="15"/>
      <c r="F107" s="15"/>
      <c r="G107" s="189"/>
      <c r="H107" s="15"/>
      <c r="I107" s="196"/>
      <c r="J107" s="125"/>
      <c r="K107" s="127"/>
      <c r="L107" s="124"/>
      <c r="M107" s="117" t="str">
        <f>IF(ISBLANK($L107),"",VLOOKUP($L107,'Clés d''affectation'!$B$2:$E$200,2,0))</f>
        <v/>
      </c>
      <c r="N107" s="130" t="str">
        <f t="shared" si="1"/>
        <v/>
      </c>
      <c r="O107" s="34"/>
      <c r="P107" s="197"/>
      <c r="Q107" s="198"/>
      <c r="R107" s="71"/>
    </row>
    <row r="108" spans="1:18" ht="15" customHeight="1" x14ac:dyDescent="0.3">
      <c r="A108" s="122"/>
      <c r="B108" s="195"/>
      <c r="C108" s="15"/>
      <c r="D108" s="124"/>
      <c r="E108" s="15"/>
      <c r="F108" s="15"/>
      <c r="G108" s="189"/>
      <c r="H108" s="15"/>
      <c r="I108" s="196"/>
      <c r="J108" s="125"/>
      <c r="K108" s="127"/>
      <c r="L108" s="124"/>
      <c r="M108" s="117" t="str">
        <f>IF(ISBLANK($L108),"",VLOOKUP($L108,'Clés d''affectation'!$B$2:$E$200,2,0))</f>
        <v/>
      </c>
      <c r="N108" s="130" t="str">
        <f t="shared" si="1"/>
        <v/>
      </c>
      <c r="O108" s="34"/>
      <c r="P108" s="197"/>
      <c r="Q108" s="198"/>
      <c r="R108" s="71"/>
    </row>
    <row r="109" spans="1:18" ht="15" customHeight="1" x14ac:dyDescent="0.3">
      <c r="A109" s="122"/>
      <c r="B109" s="195"/>
      <c r="C109" s="15"/>
      <c r="D109" s="124"/>
      <c r="E109" s="15"/>
      <c r="F109" s="15"/>
      <c r="G109" s="189"/>
      <c r="H109" s="15"/>
      <c r="I109" s="196"/>
      <c r="J109" s="125"/>
      <c r="K109" s="127"/>
      <c r="L109" s="124"/>
      <c r="M109" s="117" t="str">
        <f>IF(ISBLANK($L109),"",VLOOKUP($L109,'Clés d''affectation'!$B$2:$E$200,2,0))</f>
        <v/>
      </c>
      <c r="N109" s="130" t="str">
        <f t="shared" si="1"/>
        <v/>
      </c>
      <c r="O109" s="34"/>
      <c r="P109" s="197"/>
      <c r="Q109" s="198"/>
      <c r="R109" s="71"/>
    </row>
    <row r="110" spans="1:18" ht="15" customHeight="1" x14ac:dyDescent="0.3">
      <c r="A110" s="122"/>
      <c r="B110" s="195"/>
      <c r="C110" s="15"/>
      <c r="D110" s="124"/>
      <c r="E110" s="15"/>
      <c r="F110" s="15"/>
      <c r="G110" s="189"/>
      <c r="H110" s="15"/>
      <c r="I110" s="196"/>
      <c r="J110" s="125"/>
      <c r="K110" s="127"/>
      <c r="L110" s="124"/>
      <c r="M110" s="117" t="str">
        <f>IF(ISBLANK($L110),"",VLOOKUP($L110,'Clés d''affectation'!$B$2:$E$200,2,0))</f>
        <v/>
      </c>
      <c r="N110" s="130" t="str">
        <f t="shared" si="1"/>
        <v/>
      </c>
      <c r="O110" s="34"/>
      <c r="P110" s="197"/>
      <c r="Q110" s="198"/>
      <c r="R110" s="71"/>
    </row>
    <row r="111" spans="1:18" ht="15" customHeight="1" x14ac:dyDescent="0.3">
      <c r="A111" s="122"/>
      <c r="B111" s="195"/>
      <c r="C111" s="15"/>
      <c r="D111" s="124"/>
      <c r="E111" s="15"/>
      <c r="F111" s="15"/>
      <c r="G111" s="189"/>
      <c r="H111" s="15"/>
      <c r="I111" s="196"/>
      <c r="J111" s="125"/>
      <c r="K111" s="127"/>
      <c r="L111" s="124"/>
      <c r="M111" s="117" t="str">
        <f>IF(ISBLANK($L111),"",VLOOKUP($L111,'Clés d''affectation'!$B$2:$E$200,2,0))</f>
        <v/>
      </c>
      <c r="N111" s="130" t="str">
        <f t="shared" si="1"/>
        <v/>
      </c>
      <c r="O111" s="34"/>
      <c r="P111" s="197"/>
      <c r="Q111" s="198"/>
      <c r="R111" s="71"/>
    </row>
    <row r="112" spans="1:18" ht="15" customHeight="1" x14ac:dyDescent="0.3">
      <c r="A112" s="122"/>
      <c r="B112" s="195"/>
      <c r="C112" s="15"/>
      <c r="D112" s="124"/>
      <c r="E112" s="15"/>
      <c r="F112" s="15"/>
      <c r="G112" s="189"/>
      <c r="H112" s="15"/>
      <c r="I112" s="196"/>
      <c r="J112" s="125"/>
      <c r="K112" s="127"/>
      <c r="L112" s="124"/>
      <c r="M112" s="117" t="str">
        <f>IF(ISBLANK($L112),"",VLOOKUP($L112,'Clés d''affectation'!$B$2:$E$200,2,0))</f>
        <v/>
      </c>
      <c r="N112" s="130" t="str">
        <f t="shared" si="1"/>
        <v/>
      </c>
      <c r="O112" s="34"/>
      <c r="P112" s="197"/>
      <c r="Q112" s="198"/>
      <c r="R112" s="71"/>
    </row>
    <row r="113" spans="1:18" ht="15" customHeight="1" x14ac:dyDescent="0.3">
      <c r="A113" s="122"/>
      <c r="B113" s="195"/>
      <c r="C113" s="15"/>
      <c r="D113" s="124"/>
      <c r="E113" s="15"/>
      <c r="F113" s="15"/>
      <c r="G113" s="189"/>
      <c r="H113" s="15"/>
      <c r="I113" s="196"/>
      <c r="J113" s="125"/>
      <c r="K113" s="127"/>
      <c r="L113" s="124"/>
      <c r="M113" s="117" t="str">
        <f>IF(ISBLANK($L113),"",VLOOKUP($L113,'Clés d''affectation'!$B$2:$E$200,2,0))</f>
        <v/>
      </c>
      <c r="N113" s="130" t="str">
        <f t="shared" si="1"/>
        <v/>
      </c>
      <c r="O113" s="34"/>
      <c r="P113" s="197"/>
      <c r="Q113" s="198"/>
      <c r="R113" s="71"/>
    </row>
    <row r="114" spans="1:18" ht="15" customHeight="1" x14ac:dyDescent="0.3">
      <c r="A114" s="122"/>
      <c r="B114" s="195"/>
      <c r="C114" s="15"/>
      <c r="D114" s="124"/>
      <c r="E114" s="15"/>
      <c r="F114" s="15"/>
      <c r="G114" s="189"/>
      <c r="H114" s="15"/>
      <c r="I114" s="196"/>
      <c r="J114" s="125"/>
      <c r="K114" s="127"/>
      <c r="L114" s="124"/>
      <c r="M114" s="117" t="str">
        <f>IF(ISBLANK($L114),"",VLOOKUP($L114,'Clés d''affectation'!$B$2:$E$200,2,0))</f>
        <v/>
      </c>
      <c r="N114" s="130" t="str">
        <f t="shared" si="1"/>
        <v/>
      </c>
      <c r="O114" s="34"/>
      <c r="P114" s="197"/>
      <c r="Q114" s="198"/>
      <c r="R114" s="71"/>
    </row>
    <row r="115" spans="1:18" ht="15" customHeight="1" x14ac:dyDescent="0.3">
      <c r="A115" s="122"/>
      <c r="B115" s="195"/>
      <c r="C115" s="15"/>
      <c r="D115" s="124"/>
      <c r="E115" s="15"/>
      <c r="F115" s="15"/>
      <c r="G115" s="189"/>
      <c r="H115" s="15"/>
      <c r="I115" s="196"/>
      <c r="J115" s="125"/>
      <c r="K115" s="127"/>
      <c r="L115" s="124"/>
      <c r="M115" s="117" t="str">
        <f>IF(ISBLANK($L115),"",VLOOKUP($L115,'Clés d''affectation'!$B$2:$E$200,2,0))</f>
        <v/>
      </c>
      <c r="N115" s="130" t="str">
        <f t="shared" si="1"/>
        <v/>
      </c>
      <c r="O115" s="34"/>
      <c r="P115" s="197"/>
      <c r="Q115" s="198"/>
      <c r="R115" s="71"/>
    </row>
    <row r="116" spans="1:18" ht="15" customHeight="1" x14ac:dyDescent="0.3">
      <c r="A116" s="122"/>
      <c r="B116" s="195"/>
      <c r="C116" s="15"/>
      <c r="D116" s="124"/>
      <c r="E116" s="15"/>
      <c r="F116" s="15"/>
      <c r="G116" s="189"/>
      <c r="H116" s="15"/>
      <c r="I116" s="196"/>
      <c r="J116" s="125"/>
      <c r="K116" s="127"/>
      <c r="L116" s="124"/>
      <c r="M116" s="117" t="str">
        <f>IF(ISBLANK($L116),"",VLOOKUP($L116,'Clés d''affectation'!$B$2:$E$200,2,0))</f>
        <v/>
      </c>
      <c r="N116" s="130" t="str">
        <f t="shared" si="1"/>
        <v/>
      </c>
      <c r="O116" s="34"/>
      <c r="P116" s="197"/>
      <c r="Q116" s="198"/>
      <c r="R116" s="71"/>
    </row>
    <row r="117" spans="1:18" ht="15" customHeight="1" x14ac:dyDescent="0.3">
      <c r="A117" s="122"/>
      <c r="B117" s="195"/>
      <c r="C117" s="15"/>
      <c r="D117" s="124"/>
      <c r="E117" s="15"/>
      <c r="F117" s="15"/>
      <c r="G117" s="189"/>
      <c r="H117" s="15"/>
      <c r="I117" s="196"/>
      <c r="J117" s="125"/>
      <c r="K117" s="127"/>
      <c r="L117" s="124"/>
      <c r="M117" s="117" t="str">
        <f>IF(ISBLANK($L117),"",VLOOKUP($L117,'Clés d''affectation'!$B$2:$E$200,2,0))</f>
        <v/>
      </c>
      <c r="N117" s="130" t="str">
        <f t="shared" si="1"/>
        <v/>
      </c>
      <c r="O117" s="34"/>
      <c r="P117" s="197"/>
      <c r="Q117" s="198"/>
      <c r="R117" s="71"/>
    </row>
    <row r="118" spans="1:18" ht="15" customHeight="1" x14ac:dyDescent="0.3">
      <c r="A118" s="122"/>
      <c r="B118" s="195"/>
      <c r="C118" s="15"/>
      <c r="D118" s="124"/>
      <c r="E118" s="15"/>
      <c r="F118" s="15"/>
      <c r="G118" s="189"/>
      <c r="H118" s="15"/>
      <c r="I118" s="196"/>
      <c r="J118" s="125"/>
      <c r="K118" s="127"/>
      <c r="L118" s="124"/>
      <c r="M118" s="117" t="str">
        <f>IF(ISBLANK($L118),"",VLOOKUP($L118,'Clés d''affectation'!$B$2:$E$200,2,0))</f>
        <v/>
      </c>
      <c r="N118" s="130" t="str">
        <f t="shared" si="1"/>
        <v/>
      </c>
      <c r="O118" s="34"/>
      <c r="P118" s="197"/>
      <c r="Q118" s="198"/>
      <c r="R118" s="71"/>
    </row>
    <row r="119" spans="1:18" ht="15" customHeight="1" x14ac:dyDescent="0.3">
      <c r="A119" s="122"/>
      <c r="B119" s="195"/>
      <c r="C119" s="15"/>
      <c r="D119" s="124"/>
      <c r="E119" s="15"/>
      <c r="F119" s="15"/>
      <c r="G119" s="189"/>
      <c r="H119" s="15"/>
      <c r="I119" s="196"/>
      <c r="J119" s="125"/>
      <c r="K119" s="127"/>
      <c r="L119" s="124"/>
      <c r="M119" s="117" t="str">
        <f>IF(ISBLANK($L119),"",VLOOKUP($L119,'Clés d''affectation'!$B$2:$E$200,2,0))</f>
        <v/>
      </c>
      <c r="N119" s="130" t="str">
        <f t="shared" si="1"/>
        <v/>
      </c>
      <c r="O119" s="34"/>
      <c r="P119" s="197"/>
      <c r="Q119" s="198"/>
      <c r="R119" s="71"/>
    </row>
    <row r="120" spans="1:18" ht="15" customHeight="1" x14ac:dyDescent="0.3">
      <c r="A120" s="122"/>
      <c r="B120" s="195"/>
      <c r="C120" s="15"/>
      <c r="D120" s="124"/>
      <c r="E120" s="15"/>
      <c r="F120" s="15"/>
      <c r="G120" s="189"/>
      <c r="H120" s="15"/>
      <c r="I120" s="196"/>
      <c r="J120" s="125"/>
      <c r="K120" s="127"/>
      <c r="L120" s="124"/>
      <c r="M120" s="117" t="str">
        <f>IF(ISBLANK($L120),"",VLOOKUP($L120,'Clés d''affectation'!$B$2:$E$200,2,0))</f>
        <v/>
      </c>
      <c r="N120" s="130" t="str">
        <f t="shared" si="1"/>
        <v/>
      </c>
      <c r="O120" s="34"/>
      <c r="P120" s="197"/>
      <c r="Q120" s="198"/>
      <c r="R120" s="71"/>
    </row>
    <row r="121" spans="1:18" ht="15" customHeight="1" x14ac:dyDescent="0.3">
      <c r="A121" s="122"/>
      <c r="B121" s="195"/>
      <c r="C121" s="15"/>
      <c r="D121" s="124"/>
      <c r="E121" s="15"/>
      <c r="F121" s="15"/>
      <c r="G121" s="189"/>
      <c r="H121" s="15"/>
      <c r="I121" s="196"/>
      <c r="J121" s="125"/>
      <c r="K121" s="127"/>
      <c r="L121" s="124"/>
      <c r="M121" s="117" t="str">
        <f>IF(ISBLANK($L121),"",VLOOKUP($L121,'Clés d''affectation'!$B$2:$E$200,2,0))</f>
        <v/>
      </c>
      <c r="N121" s="130" t="str">
        <f t="shared" si="1"/>
        <v/>
      </c>
      <c r="O121" s="34"/>
      <c r="P121" s="197"/>
      <c r="Q121" s="198"/>
      <c r="R121" s="71"/>
    </row>
    <row r="122" spans="1:18" ht="15" customHeight="1" x14ac:dyDescent="0.3">
      <c r="A122" s="122"/>
      <c r="B122" s="195"/>
      <c r="C122" s="15"/>
      <c r="D122" s="124"/>
      <c r="E122" s="15"/>
      <c r="F122" s="15"/>
      <c r="G122" s="189"/>
      <c r="H122" s="15"/>
      <c r="I122" s="196"/>
      <c r="J122" s="125"/>
      <c r="K122" s="127"/>
      <c r="L122" s="124"/>
      <c r="M122" s="117" t="str">
        <f>IF(ISBLANK($L122),"",VLOOKUP($L122,'Clés d''affectation'!$B$2:$E$200,2,0))</f>
        <v/>
      </c>
      <c r="N122" s="130" t="str">
        <f t="shared" si="1"/>
        <v/>
      </c>
      <c r="O122" s="34"/>
      <c r="P122" s="197"/>
      <c r="Q122" s="198"/>
      <c r="R122" s="71"/>
    </row>
    <row r="123" spans="1:18" ht="15" customHeight="1" x14ac:dyDescent="0.3">
      <c r="A123" s="122"/>
      <c r="B123" s="195"/>
      <c r="C123" s="15"/>
      <c r="D123" s="124"/>
      <c r="E123" s="15"/>
      <c r="F123" s="15"/>
      <c r="G123" s="189"/>
      <c r="H123" s="15"/>
      <c r="I123" s="196"/>
      <c r="J123" s="125"/>
      <c r="K123" s="127"/>
      <c r="L123" s="124"/>
      <c r="M123" s="117" t="str">
        <f>IF(ISBLANK($L123),"",VLOOKUP($L123,'Clés d''affectation'!$B$2:$E$200,2,0))</f>
        <v/>
      </c>
      <c r="N123" s="130" t="str">
        <f t="shared" si="1"/>
        <v/>
      </c>
      <c r="O123" s="34"/>
      <c r="P123" s="197"/>
      <c r="Q123" s="198"/>
      <c r="R123" s="71"/>
    </row>
    <row r="124" spans="1:18" ht="15" customHeight="1" x14ac:dyDescent="0.3">
      <c r="A124" s="122"/>
      <c r="B124" s="195"/>
      <c r="C124" s="15"/>
      <c r="D124" s="124"/>
      <c r="E124" s="15"/>
      <c r="F124" s="15"/>
      <c r="G124" s="189"/>
      <c r="H124" s="15"/>
      <c r="I124" s="196"/>
      <c r="J124" s="125"/>
      <c r="K124" s="127"/>
      <c r="L124" s="124"/>
      <c r="M124" s="117" t="str">
        <f>IF(ISBLANK($L124),"",VLOOKUP($L124,'Clés d''affectation'!$B$2:$E$200,2,0))</f>
        <v/>
      </c>
      <c r="N124" s="130" t="str">
        <f t="shared" si="1"/>
        <v/>
      </c>
      <c r="O124" s="34"/>
      <c r="P124" s="197"/>
      <c r="Q124" s="198"/>
      <c r="R124" s="71"/>
    </row>
    <row r="125" spans="1:18" ht="15" customHeight="1" x14ac:dyDescent="0.3">
      <c r="A125" s="122"/>
      <c r="B125" s="195"/>
      <c r="C125" s="15"/>
      <c r="D125" s="124"/>
      <c r="E125" s="15"/>
      <c r="F125" s="15"/>
      <c r="G125" s="189"/>
      <c r="H125" s="15"/>
      <c r="I125" s="196"/>
      <c r="J125" s="125"/>
      <c r="K125" s="127"/>
      <c r="L125" s="124"/>
      <c r="M125" s="117" t="str">
        <f>IF(ISBLANK($L125),"",VLOOKUP($L125,'Clés d''affectation'!$B$2:$E$200,2,0))</f>
        <v/>
      </c>
      <c r="N125" s="130" t="str">
        <f t="shared" si="1"/>
        <v/>
      </c>
      <c r="O125" s="34"/>
      <c r="P125" s="197"/>
      <c r="Q125" s="198"/>
      <c r="R125" s="71"/>
    </row>
    <row r="126" spans="1:18" ht="15" customHeight="1" x14ac:dyDescent="0.3">
      <c r="A126" s="122"/>
      <c r="B126" s="195"/>
      <c r="C126" s="15"/>
      <c r="D126" s="124"/>
      <c r="E126" s="15"/>
      <c r="F126" s="15"/>
      <c r="G126" s="189"/>
      <c r="H126" s="15"/>
      <c r="I126" s="196"/>
      <c r="J126" s="125"/>
      <c r="K126" s="127"/>
      <c r="L126" s="124"/>
      <c r="M126" s="117" t="str">
        <f>IF(ISBLANK($L126),"",VLOOKUP($L126,'Clés d''affectation'!$B$2:$E$200,2,0))</f>
        <v/>
      </c>
      <c r="N126" s="130" t="str">
        <f t="shared" si="1"/>
        <v/>
      </c>
      <c r="O126" s="34"/>
      <c r="P126" s="197"/>
      <c r="Q126" s="198"/>
      <c r="R126" s="71"/>
    </row>
    <row r="127" spans="1:18" ht="15" customHeight="1" x14ac:dyDescent="0.3">
      <c r="A127" s="122"/>
      <c r="B127" s="195"/>
      <c r="C127" s="15"/>
      <c r="D127" s="124"/>
      <c r="E127" s="15"/>
      <c r="F127" s="15"/>
      <c r="G127" s="189"/>
      <c r="H127" s="15"/>
      <c r="I127" s="196"/>
      <c r="J127" s="125"/>
      <c r="K127" s="127"/>
      <c r="L127" s="124"/>
      <c r="M127" s="117" t="str">
        <f>IF(ISBLANK($L127),"",VLOOKUP($L127,'Clés d''affectation'!$B$2:$E$200,2,0))</f>
        <v/>
      </c>
      <c r="N127" s="130" t="str">
        <f t="shared" si="1"/>
        <v/>
      </c>
      <c r="O127" s="34"/>
      <c r="P127" s="197"/>
      <c r="Q127" s="198"/>
      <c r="R127" s="71"/>
    </row>
    <row r="128" spans="1:18" ht="15" customHeight="1" x14ac:dyDescent="0.3">
      <c r="A128" s="122"/>
      <c r="B128" s="195"/>
      <c r="C128" s="15"/>
      <c r="D128" s="124"/>
      <c r="E128" s="15"/>
      <c r="F128" s="15"/>
      <c r="G128" s="189"/>
      <c r="H128" s="15"/>
      <c r="I128" s="196"/>
      <c r="J128" s="125"/>
      <c r="K128" s="127"/>
      <c r="L128" s="124"/>
      <c r="M128" s="117" t="str">
        <f>IF(ISBLANK($L128),"",VLOOKUP($L128,'Clés d''affectation'!$B$2:$E$200,2,0))</f>
        <v/>
      </c>
      <c r="N128" s="130" t="str">
        <f t="shared" si="1"/>
        <v/>
      </c>
      <c r="O128" s="34"/>
      <c r="P128" s="197"/>
      <c r="Q128" s="198"/>
      <c r="R128" s="71"/>
    </row>
    <row r="129" spans="1:18" ht="15" customHeight="1" x14ac:dyDescent="0.3">
      <c r="A129" s="122"/>
      <c r="B129" s="195"/>
      <c r="C129" s="15"/>
      <c r="D129" s="124"/>
      <c r="E129" s="15"/>
      <c r="F129" s="15"/>
      <c r="G129" s="189"/>
      <c r="H129" s="15"/>
      <c r="I129" s="196"/>
      <c r="J129" s="125"/>
      <c r="K129" s="127"/>
      <c r="L129" s="124"/>
      <c r="M129" s="117" t="str">
        <f>IF(ISBLANK($L129),"",VLOOKUP($L129,'Clés d''affectation'!$B$2:$E$200,2,0))</f>
        <v/>
      </c>
      <c r="N129" s="130" t="str">
        <f t="shared" si="1"/>
        <v/>
      </c>
      <c r="O129" s="34"/>
      <c r="P129" s="197"/>
      <c r="Q129" s="198"/>
      <c r="R129" s="71"/>
    </row>
    <row r="130" spans="1:18" ht="15" customHeight="1" x14ac:dyDescent="0.3">
      <c r="A130" s="122"/>
      <c r="B130" s="195"/>
      <c r="C130" s="15"/>
      <c r="D130" s="124"/>
      <c r="E130" s="15"/>
      <c r="F130" s="15"/>
      <c r="G130" s="189"/>
      <c r="H130" s="15"/>
      <c r="I130" s="196"/>
      <c r="J130" s="125"/>
      <c r="K130" s="127"/>
      <c r="L130" s="124"/>
      <c r="M130" s="117" t="str">
        <f>IF(ISBLANK($L130),"",VLOOKUP($L130,'Clés d''affectation'!$B$2:$E$200,2,0))</f>
        <v/>
      </c>
      <c r="N130" s="130" t="str">
        <f t="shared" si="1"/>
        <v/>
      </c>
      <c r="O130" s="34"/>
      <c r="P130" s="197"/>
      <c r="Q130" s="198"/>
      <c r="R130" s="71"/>
    </row>
    <row r="131" spans="1:18" ht="15" customHeight="1" x14ac:dyDescent="0.3">
      <c r="A131" s="122"/>
      <c r="B131" s="195"/>
      <c r="C131" s="15"/>
      <c r="D131" s="124"/>
      <c r="E131" s="15"/>
      <c r="F131" s="15"/>
      <c r="G131" s="189"/>
      <c r="H131" s="15"/>
      <c r="I131" s="196"/>
      <c r="J131" s="125"/>
      <c r="K131" s="127"/>
      <c r="L131" s="124"/>
      <c r="M131" s="117" t="str">
        <f>IF(ISBLANK($L131),"",VLOOKUP($L131,'Clés d''affectation'!$B$2:$E$200,2,0))</f>
        <v/>
      </c>
      <c r="N131" s="130" t="str">
        <f t="shared" ref="N131:N194" si="2">IF(ISBLANK($L131),"",$K131*$M131)</f>
        <v/>
      </c>
      <c r="O131" s="34"/>
      <c r="P131" s="197"/>
      <c r="Q131" s="198"/>
      <c r="R131" s="71"/>
    </row>
    <row r="132" spans="1:18" ht="15" customHeight="1" x14ac:dyDescent="0.3">
      <c r="A132" s="122"/>
      <c r="B132" s="195"/>
      <c r="C132" s="15"/>
      <c r="D132" s="124"/>
      <c r="E132" s="15"/>
      <c r="F132" s="15"/>
      <c r="G132" s="189"/>
      <c r="H132" s="15"/>
      <c r="I132" s="196"/>
      <c r="J132" s="125"/>
      <c r="K132" s="127"/>
      <c r="L132" s="124"/>
      <c r="M132" s="117" t="str">
        <f>IF(ISBLANK($L132),"",VLOOKUP($L132,'Clés d''affectation'!$B$2:$E$200,2,0))</f>
        <v/>
      </c>
      <c r="N132" s="130" t="str">
        <f t="shared" si="2"/>
        <v/>
      </c>
      <c r="O132" s="34"/>
      <c r="P132" s="197"/>
      <c r="Q132" s="198"/>
      <c r="R132" s="71"/>
    </row>
    <row r="133" spans="1:18" ht="15" customHeight="1" x14ac:dyDescent="0.3">
      <c r="A133" s="122"/>
      <c r="B133" s="195"/>
      <c r="C133" s="15"/>
      <c r="D133" s="124"/>
      <c r="E133" s="15"/>
      <c r="F133" s="15"/>
      <c r="G133" s="189"/>
      <c r="H133" s="15"/>
      <c r="I133" s="196"/>
      <c r="J133" s="125"/>
      <c r="K133" s="127"/>
      <c r="L133" s="124"/>
      <c r="M133" s="117" t="str">
        <f>IF(ISBLANK($L133),"",VLOOKUP($L133,'Clés d''affectation'!$B$2:$E$200,2,0))</f>
        <v/>
      </c>
      <c r="N133" s="130" t="str">
        <f t="shared" si="2"/>
        <v/>
      </c>
      <c r="O133" s="34"/>
      <c r="P133" s="197"/>
      <c r="Q133" s="198"/>
      <c r="R133" s="71"/>
    </row>
    <row r="134" spans="1:18" ht="15" customHeight="1" x14ac:dyDescent="0.3">
      <c r="A134" s="122"/>
      <c r="B134" s="195"/>
      <c r="C134" s="15"/>
      <c r="D134" s="124"/>
      <c r="E134" s="15"/>
      <c r="F134" s="15"/>
      <c r="G134" s="189"/>
      <c r="H134" s="15"/>
      <c r="I134" s="196"/>
      <c r="J134" s="125"/>
      <c r="K134" s="127"/>
      <c r="L134" s="124"/>
      <c r="M134" s="117" t="str">
        <f>IF(ISBLANK($L134),"",VLOOKUP($L134,'Clés d''affectation'!$B$2:$E$200,2,0))</f>
        <v/>
      </c>
      <c r="N134" s="130" t="str">
        <f t="shared" si="2"/>
        <v/>
      </c>
      <c r="O134" s="34"/>
      <c r="P134" s="197"/>
      <c r="Q134" s="198"/>
      <c r="R134" s="71"/>
    </row>
    <row r="135" spans="1:18" ht="15" customHeight="1" x14ac:dyDescent="0.3">
      <c r="A135" s="122"/>
      <c r="B135" s="195"/>
      <c r="C135" s="15"/>
      <c r="D135" s="124"/>
      <c r="E135" s="15"/>
      <c r="F135" s="15"/>
      <c r="G135" s="189"/>
      <c r="H135" s="15"/>
      <c r="I135" s="196"/>
      <c r="J135" s="125"/>
      <c r="K135" s="127"/>
      <c r="L135" s="124"/>
      <c r="M135" s="117" t="str">
        <f>IF(ISBLANK($L135),"",VLOOKUP($L135,'Clés d''affectation'!$B$2:$E$200,2,0))</f>
        <v/>
      </c>
      <c r="N135" s="130" t="str">
        <f t="shared" si="2"/>
        <v/>
      </c>
      <c r="O135" s="34"/>
      <c r="P135" s="197"/>
      <c r="Q135" s="198"/>
      <c r="R135" s="71"/>
    </row>
    <row r="136" spans="1:18" ht="15" customHeight="1" x14ac:dyDescent="0.3">
      <c r="A136" s="122"/>
      <c r="B136" s="195"/>
      <c r="C136" s="15"/>
      <c r="D136" s="124"/>
      <c r="E136" s="15"/>
      <c r="F136" s="15"/>
      <c r="G136" s="189"/>
      <c r="H136" s="15"/>
      <c r="I136" s="196"/>
      <c r="J136" s="125"/>
      <c r="K136" s="127"/>
      <c r="L136" s="124"/>
      <c r="M136" s="117" t="str">
        <f>IF(ISBLANK($L136),"",VLOOKUP($L136,'Clés d''affectation'!$B$2:$E$200,2,0))</f>
        <v/>
      </c>
      <c r="N136" s="130" t="str">
        <f t="shared" si="2"/>
        <v/>
      </c>
      <c r="O136" s="34"/>
      <c r="P136" s="197"/>
      <c r="Q136" s="198"/>
      <c r="R136" s="71"/>
    </row>
    <row r="137" spans="1:18" ht="15" customHeight="1" x14ac:dyDescent="0.3">
      <c r="A137" s="122"/>
      <c r="B137" s="195"/>
      <c r="C137" s="15"/>
      <c r="D137" s="124"/>
      <c r="E137" s="15"/>
      <c r="F137" s="15"/>
      <c r="G137" s="189"/>
      <c r="H137" s="15"/>
      <c r="I137" s="196"/>
      <c r="J137" s="125"/>
      <c r="K137" s="127"/>
      <c r="L137" s="124"/>
      <c r="M137" s="117" t="str">
        <f>IF(ISBLANK($L137),"",VLOOKUP($L137,'Clés d''affectation'!$B$2:$E$200,2,0))</f>
        <v/>
      </c>
      <c r="N137" s="130" t="str">
        <f t="shared" si="2"/>
        <v/>
      </c>
      <c r="O137" s="34"/>
      <c r="P137" s="197"/>
      <c r="Q137" s="198"/>
      <c r="R137" s="71"/>
    </row>
    <row r="138" spans="1:18" ht="15" customHeight="1" x14ac:dyDescent="0.3">
      <c r="A138" s="122"/>
      <c r="B138" s="195"/>
      <c r="C138" s="15"/>
      <c r="D138" s="124"/>
      <c r="E138" s="15"/>
      <c r="F138" s="15"/>
      <c r="G138" s="189"/>
      <c r="H138" s="15"/>
      <c r="I138" s="196"/>
      <c r="J138" s="125"/>
      <c r="K138" s="127"/>
      <c r="L138" s="124"/>
      <c r="M138" s="117" t="str">
        <f>IF(ISBLANK($L138),"",VLOOKUP($L138,'Clés d''affectation'!$B$2:$E$200,2,0))</f>
        <v/>
      </c>
      <c r="N138" s="130" t="str">
        <f t="shared" si="2"/>
        <v/>
      </c>
      <c r="O138" s="34"/>
      <c r="P138" s="197"/>
      <c r="Q138" s="198"/>
      <c r="R138" s="71"/>
    </row>
    <row r="139" spans="1:18" ht="15" customHeight="1" x14ac:dyDescent="0.3">
      <c r="A139" s="122"/>
      <c r="B139" s="195"/>
      <c r="C139" s="15"/>
      <c r="D139" s="124"/>
      <c r="E139" s="15"/>
      <c r="F139" s="15"/>
      <c r="G139" s="189"/>
      <c r="H139" s="15"/>
      <c r="I139" s="196"/>
      <c r="J139" s="125"/>
      <c r="K139" s="127"/>
      <c r="L139" s="124"/>
      <c r="M139" s="117" t="str">
        <f>IF(ISBLANK($L139),"",VLOOKUP($L139,'Clés d''affectation'!$B$2:$E$200,2,0))</f>
        <v/>
      </c>
      <c r="N139" s="130" t="str">
        <f t="shared" si="2"/>
        <v/>
      </c>
      <c r="O139" s="34"/>
      <c r="P139" s="197"/>
      <c r="Q139" s="198"/>
      <c r="R139" s="71"/>
    </row>
    <row r="140" spans="1:18" ht="15" customHeight="1" x14ac:dyDescent="0.3">
      <c r="A140" s="122"/>
      <c r="B140" s="195"/>
      <c r="C140" s="15"/>
      <c r="D140" s="124"/>
      <c r="E140" s="15"/>
      <c r="F140" s="15"/>
      <c r="G140" s="189"/>
      <c r="H140" s="15"/>
      <c r="I140" s="196"/>
      <c r="J140" s="125"/>
      <c r="K140" s="127"/>
      <c r="L140" s="124"/>
      <c r="M140" s="117" t="str">
        <f>IF(ISBLANK($L140),"",VLOOKUP($L140,'Clés d''affectation'!$B$2:$E$200,2,0))</f>
        <v/>
      </c>
      <c r="N140" s="130" t="str">
        <f t="shared" si="2"/>
        <v/>
      </c>
      <c r="O140" s="34"/>
      <c r="P140" s="197"/>
      <c r="Q140" s="198"/>
      <c r="R140" s="71"/>
    </row>
    <row r="141" spans="1:18" ht="15" customHeight="1" x14ac:dyDescent="0.3">
      <c r="A141" s="122"/>
      <c r="B141" s="195"/>
      <c r="C141" s="15"/>
      <c r="D141" s="124"/>
      <c r="E141" s="15"/>
      <c r="F141" s="15"/>
      <c r="G141" s="189"/>
      <c r="H141" s="15"/>
      <c r="I141" s="196"/>
      <c r="J141" s="125"/>
      <c r="K141" s="127"/>
      <c r="L141" s="124"/>
      <c r="M141" s="117" t="str">
        <f>IF(ISBLANK($L141),"",VLOOKUP($L141,'Clés d''affectation'!$B$2:$E$200,2,0))</f>
        <v/>
      </c>
      <c r="N141" s="130" t="str">
        <f t="shared" si="2"/>
        <v/>
      </c>
      <c r="O141" s="34"/>
      <c r="P141" s="197"/>
      <c r="Q141" s="198"/>
      <c r="R141" s="71"/>
    </row>
    <row r="142" spans="1:18" ht="15" customHeight="1" x14ac:dyDescent="0.3">
      <c r="A142" s="122"/>
      <c r="B142" s="195"/>
      <c r="C142" s="15"/>
      <c r="D142" s="124"/>
      <c r="E142" s="15"/>
      <c r="F142" s="15"/>
      <c r="G142" s="189"/>
      <c r="H142" s="15"/>
      <c r="I142" s="196"/>
      <c r="J142" s="125"/>
      <c r="K142" s="127"/>
      <c r="L142" s="124"/>
      <c r="M142" s="117" t="str">
        <f>IF(ISBLANK($L142),"",VLOOKUP($L142,'Clés d''affectation'!$B$2:$E$200,2,0))</f>
        <v/>
      </c>
      <c r="N142" s="130" t="str">
        <f t="shared" si="2"/>
        <v/>
      </c>
      <c r="O142" s="34"/>
      <c r="P142" s="197"/>
      <c r="Q142" s="198"/>
      <c r="R142" s="71"/>
    </row>
    <row r="143" spans="1:18" ht="15" customHeight="1" x14ac:dyDescent="0.3">
      <c r="A143" s="122"/>
      <c r="B143" s="195"/>
      <c r="C143" s="15"/>
      <c r="D143" s="124"/>
      <c r="E143" s="15"/>
      <c r="F143" s="15"/>
      <c r="G143" s="189"/>
      <c r="H143" s="15"/>
      <c r="I143" s="196"/>
      <c r="J143" s="125"/>
      <c r="K143" s="127"/>
      <c r="L143" s="124"/>
      <c r="M143" s="117" t="str">
        <f>IF(ISBLANK($L143),"",VLOOKUP($L143,'Clés d''affectation'!$B$2:$E$200,2,0))</f>
        <v/>
      </c>
      <c r="N143" s="130" t="str">
        <f t="shared" si="2"/>
        <v/>
      </c>
      <c r="O143" s="34"/>
      <c r="P143" s="197"/>
      <c r="Q143" s="198"/>
      <c r="R143" s="71"/>
    </row>
    <row r="144" spans="1:18" ht="15" customHeight="1" x14ac:dyDescent="0.3">
      <c r="A144" s="122"/>
      <c r="B144" s="195"/>
      <c r="C144" s="15"/>
      <c r="D144" s="124"/>
      <c r="E144" s="15"/>
      <c r="F144" s="15"/>
      <c r="G144" s="189"/>
      <c r="H144" s="15"/>
      <c r="I144" s="196"/>
      <c r="J144" s="125"/>
      <c r="K144" s="127"/>
      <c r="L144" s="124"/>
      <c r="M144" s="117" t="str">
        <f>IF(ISBLANK($L144),"",VLOOKUP($L144,'Clés d''affectation'!$B$2:$E$200,2,0))</f>
        <v/>
      </c>
      <c r="N144" s="130" t="str">
        <f t="shared" si="2"/>
        <v/>
      </c>
      <c r="O144" s="34"/>
      <c r="P144" s="197"/>
      <c r="Q144" s="198"/>
      <c r="R144" s="71"/>
    </row>
    <row r="145" spans="1:18" ht="15" customHeight="1" x14ac:dyDescent="0.3">
      <c r="A145" s="122"/>
      <c r="B145" s="195"/>
      <c r="C145" s="15"/>
      <c r="D145" s="124"/>
      <c r="E145" s="15"/>
      <c r="F145" s="15"/>
      <c r="G145" s="189"/>
      <c r="H145" s="15"/>
      <c r="I145" s="196"/>
      <c r="J145" s="125"/>
      <c r="K145" s="127"/>
      <c r="L145" s="124"/>
      <c r="M145" s="117" t="str">
        <f>IF(ISBLANK($L145),"",VLOOKUP($L145,'Clés d''affectation'!$B$2:$E$200,2,0))</f>
        <v/>
      </c>
      <c r="N145" s="130" t="str">
        <f t="shared" si="2"/>
        <v/>
      </c>
      <c r="O145" s="34"/>
      <c r="P145" s="197"/>
      <c r="Q145" s="198"/>
      <c r="R145" s="71"/>
    </row>
    <row r="146" spans="1:18" ht="15" customHeight="1" x14ac:dyDescent="0.3">
      <c r="A146" s="122"/>
      <c r="B146" s="195"/>
      <c r="C146" s="15"/>
      <c r="D146" s="124"/>
      <c r="E146" s="15"/>
      <c r="F146" s="15"/>
      <c r="G146" s="189"/>
      <c r="H146" s="15"/>
      <c r="I146" s="196"/>
      <c r="J146" s="125"/>
      <c r="K146" s="127"/>
      <c r="L146" s="124"/>
      <c r="M146" s="117" t="str">
        <f>IF(ISBLANK($L146),"",VLOOKUP($L146,'Clés d''affectation'!$B$2:$E$200,2,0))</f>
        <v/>
      </c>
      <c r="N146" s="130" t="str">
        <f t="shared" si="2"/>
        <v/>
      </c>
      <c r="O146" s="34"/>
      <c r="P146" s="197"/>
      <c r="Q146" s="198"/>
      <c r="R146" s="71"/>
    </row>
    <row r="147" spans="1:18" ht="15" customHeight="1" x14ac:dyDescent="0.3">
      <c r="A147" s="122"/>
      <c r="B147" s="195"/>
      <c r="C147" s="15"/>
      <c r="D147" s="124"/>
      <c r="E147" s="15"/>
      <c r="F147" s="15"/>
      <c r="G147" s="189"/>
      <c r="H147" s="15"/>
      <c r="I147" s="196"/>
      <c r="J147" s="125"/>
      <c r="K147" s="127"/>
      <c r="L147" s="124"/>
      <c r="M147" s="117" t="str">
        <f>IF(ISBLANK($L147),"",VLOOKUP($L147,'Clés d''affectation'!$B$2:$E$200,2,0))</f>
        <v/>
      </c>
      <c r="N147" s="130" t="str">
        <f t="shared" si="2"/>
        <v/>
      </c>
      <c r="O147" s="34"/>
      <c r="P147" s="197"/>
      <c r="Q147" s="198"/>
      <c r="R147" s="71"/>
    </row>
    <row r="148" spans="1:18" ht="15" customHeight="1" x14ac:dyDescent="0.3">
      <c r="A148" s="122"/>
      <c r="B148" s="195"/>
      <c r="C148" s="15"/>
      <c r="D148" s="124"/>
      <c r="E148" s="15"/>
      <c r="F148" s="15"/>
      <c r="G148" s="189"/>
      <c r="H148" s="15"/>
      <c r="I148" s="196"/>
      <c r="J148" s="125"/>
      <c r="K148" s="127"/>
      <c r="L148" s="124"/>
      <c r="M148" s="117" t="str">
        <f>IF(ISBLANK($L148),"",VLOOKUP($L148,'Clés d''affectation'!$B$2:$E$200,2,0))</f>
        <v/>
      </c>
      <c r="N148" s="130" t="str">
        <f t="shared" si="2"/>
        <v/>
      </c>
      <c r="O148" s="34"/>
      <c r="P148" s="197"/>
      <c r="Q148" s="198"/>
      <c r="R148" s="71"/>
    </row>
    <row r="149" spans="1:18" ht="15" customHeight="1" x14ac:dyDescent="0.3">
      <c r="A149" s="122"/>
      <c r="B149" s="195"/>
      <c r="C149" s="15"/>
      <c r="D149" s="124"/>
      <c r="E149" s="15"/>
      <c r="F149" s="15"/>
      <c r="G149" s="189"/>
      <c r="H149" s="15"/>
      <c r="I149" s="196"/>
      <c r="J149" s="125"/>
      <c r="K149" s="127"/>
      <c r="L149" s="124"/>
      <c r="M149" s="117" t="str">
        <f>IF(ISBLANK($L149),"",VLOOKUP($L149,'Clés d''affectation'!$B$2:$E$200,2,0))</f>
        <v/>
      </c>
      <c r="N149" s="130" t="str">
        <f t="shared" si="2"/>
        <v/>
      </c>
      <c r="O149" s="34"/>
      <c r="P149" s="197"/>
      <c r="Q149" s="198"/>
      <c r="R149" s="71"/>
    </row>
    <row r="150" spans="1:18" ht="15" customHeight="1" x14ac:dyDescent="0.3">
      <c r="A150" s="122"/>
      <c r="B150" s="195"/>
      <c r="C150" s="15"/>
      <c r="D150" s="124"/>
      <c r="E150" s="15"/>
      <c r="F150" s="15"/>
      <c r="G150" s="189"/>
      <c r="H150" s="15"/>
      <c r="I150" s="196"/>
      <c r="J150" s="125"/>
      <c r="K150" s="127"/>
      <c r="L150" s="124"/>
      <c r="M150" s="117" t="str">
        <f>IF(ISBLANK($L150),"",VLOOKUP($L150,'Clés d''affectation'!$B$2:$E$200,2,0))</f>
        <v/>
      </c>
      <c r="N150" s="130" t="str">
        <f t="shared" si="2"/>
        <v/>
      </c>
      <c r="O150" s="34"/>
      <c r="P150" s="197"/>
      <c r="Q150" s="198"/>
      <c r="R150" s="71"/>
    </row>
    <row r="151" spans="1:18" ht="15" customHeight="1" x14ac:dyDescent="0.3">
      <c r="A151" s="122"/>
      <c r="B151" s="195"/>
      <c r="C151" s="15"/>
      <c r="D151" s="124"/>
      <c r="E151" s="15"/>
      <c r="F151" s="15"/>
      <c r="G151" s="189"/>
      <c r="H151" s="15"/>
      <c r="I151" s="196"/>
      <c r="J151" s="125"/>
      <c r="K151" s="127"/>
      <c r="L151" s="124"/>
      <c r="M151" s="117" t="str">
        <f>IF(ISBLANK($L151),"",VLOOKUP($L151,'Clés d''affectation'!$B$2:$E$200,2,0))</f>
        <v/>
      </c>
      <c r="N151" s="130" t="str">
        <f t="shared" si="2"/>
        <v/>
      </c>
      <c r="O151" s="34"/>
      <c r="P151" s="197"/>
      <c r="Q151" s="198"/>
      <c r="R151" s="71"/>
    </row>
    <row r="152" spans="1:18" ht="15" customHeight="1" x14ac:dyDescent="0.3">
      <c r="A152" s="122"/>
      <c r="B152" s="195"/>
      <c r="C152" s="15"/>
      <c r="D152" s="124"/>
      <c r="E152" s="15"/>
      <c r="F152" s="15"/>
      <c r="G152" s="189"/>
      <c r="H152" s="15"/>
      <c r="I152" s="196"/>
      <c r="J152" s="125"/>
      <c r="K152" s="127"/>
      <c r="L152" s="124"/>
      <c r="M152" s="117" t="str">
        <f>IF(ISBLANK($L152),"",VLOOKUP($L152,'Clés d''affectation'!$B$2:$E$200,2,0))</f>
        <v/>
      </c>
      <c r="N152" s="130" t="str">
        <f t="shared" si="2"/>
        <v/>
      </c>
      <c r="O152" s="34"/>
      <c r="P152" s="197"/>
      <c r="Q152" s="198"/>
      <c r="R152" s="71"/>
    </row>
    <row r="153" spans="1:18" ht="15" customHeight="1" x14ac:dyDescent="0.3">
      <c r="A153" s="122"/>
      <c r="B153" s="195"/>
      <c r="C153" s="15"/>
      <c r="D153" s="124"/>
      <c r="E153" s="15"/>
      <c r="F153" s="15"/>
      <c r="G153" s="189"/>
      <c r="H153" s="15"/>
      <c r="I153" s="196"/>
      <c r="J153" s="125"/>
      <c r="K153" s="127"/>
      <c r="L153" s="124"/>
      <c r="M153" s="117" t="str">
        <f>IF(ISBLANK($L153),"",VLOOKUP($L153,'Clés d''affectation'!$B$2:$E$200,2,0))</f>
        <v/>
      </c>
      <c r="N153" s="130" t="str">
        <f t="shared" si="2"/>
        <v/>
      </c>
      <c r="O153" s="34"/>
      <c r="P153" s="197"/>
      <c r="Q153" s="198"/>
      <c r="R153" s="71"/>
    </row>
    <row r="154" spans="1:18" ht="15" customHeight="1" x14ac:dyDescent="0.3">
      <c r="A154" s="122"/>
      <c r="B154" s="195"/>
      <c r="C154" s="15"/>
      <c r="D154" s="124"/>
      <c r="E154" s="15"/>
      <c r="F154" s="15"/>
      <c r="G154" s="189"/>
      <c r="H154" s="15"/>
      <c r="I154" s="196"/>
      <c r="J154" s="125"/>
      <c r="K154" s="127"/>
      <c r="L154" s="124"/>
      <c r="M154" s="117" t="str">
        <f>IF(ISBLANK($L154),"",VLOOKUP($L154,'Clés d''affectation'!$B$2:$E$200,2,0))</f>
        <v/>
      </c>
      <c r="N154" s="130" t="str">
        <f t="shared" si="2"/>
        <v/>
      </c>
      <c r="O154" s="34"/>
      <c r="P154" s="197"/>
      <c r="Q154" s="198"/>
      <c r="R154" s="71"/>
    </row>
    <row r="155" spans="1:18" ht="15" customHeight="1" x14ac:dyDescent="0.3">
      <c r="A155" s="122"/>
      <c r="B155" s="195"/>
      <c r="C155" s="15"/>
      <c r="D155" s="124"/>
      <c r="E155" s="15"/>
      <c r="F155" s="15"/>
      <c r="G155" s="189"/>
      <c r="H155" s="15"/>
      <c r="I155" s="196"/>
      <c r="J155" s="125"/>
      <c r="K155" s="127"/>
      <c r="L155" s="124"/>
      <c r="M155" s="117" t="str">
        <f>IF(ISBLANK($L155),"",VLOOKUP($L155,'Clés d''affectation'!$B$2:$E$200,2,0))</f>
        <v/>
      </c>
      <c r="N155" s="130" t="str">
        <f t="shared" si="2"/>
        <v/>
      </c>
      <c r="O155" s="34"/>
      <c r="P155" s="197"/>
      <c r="Q155" s="198"/>
      <c r="R155" s="71"/>
    </row>
    <row r="156" spans="1:18" ht="15" customHeight="1" x14ac:dyDescent="0.3">
      <c r="A156" s="122"/>
      <c r="B156" s="195"/>
      <c r="C156" s="15"/>
      <c r="D156" s="124"/>
      <c r="E156" s="15"/>
      <c r="F156" s="15"/>
      <c r="G156" s="189"/>
      <c r="H156" s="15"/>
      <c r="I156" s="196"/>
      <c r="J156" s="125"/>
      <c r="K156" s="127"/>
      <c r="L156" s="124"/>
      <c r="M156" s="117" t="str">
        <f>IF(ISBLANK($L156),"",VLOOKUP($L156,'Clés d''affectation'!$B$2:$E$200,2,0))</f>
        <v/>
      </c>
      <c r="N156" s="130" t="str">
        <f t="shared" si="2"/>
        <v/>
      </c>
      <c r="O156" s="34"/>
      <c r="P156" s="197"/>
      <c r="Q156" s="198"/>
      <c r="R156" s="71"/>
    </row>
    <row r="157" spans="1:18" ht="15" customHeight="1" x14ac:dyDescent="0.3">
      <c r="A157" s="122"/>
      <c r="B157" s="195"/>
      <c r="C157" s="15"/>
      <c r="D157" s="124"/>
      <c r="E157" s="15"/>
      <c r="F157" s="15"/>
      <c r="G157" s="189"/>
      <c r="H157" s="15"/>
      <c r="I157" s="196"/>
      <c r="J157" s="125"/>
      <c r="K157" s="127"/>
      <c r="L157" s="124"/>
      <c r="M157" s="117" t="str">
        <f>IF(ISBLANK($L157),"",VLOOKUP($L157,'Clés d''affectation'!$B$2:$E$200,2,0))</f>
        <v/>
      </c>
      <c r="N157" s="130" t="str">
        <f t="shared" si="2"/>
        <v/>
      </c>
      <c r="O157" s="34"/>
      <c r="P157" s="197"/>
      <c r="Q157" s="198"/>
      <c r="R157" s="71"/>
    </row>
    <row r="158" spans="1:18" ht="15" customHeight="1" x14ac:dyDescent="0.3">
      <c r="A158" s="122"/>
      <c r="B158" s="195"/>
      <c r="C158" s="15"/>
      <c r="D158" s="124"/>
      <c r="E158" s="15"/>
      <c r="F158" s="15"/>
      <c r="G158" s="189"/>
      <c r="H158" s="15"/>
      <c r="I158" s="196"/>
      <c r="J158" s="125"/>
      <c r="K158" s="127"/>
      <c r="L158" s="124"/>
      <c r="M158" s="117" t="str">
        <f>IF(ISBLANK($L158),"",VLOOKUP($L158,'Clés d''affectation'!$B$2:$E$200,2,0))</f>
        <v/>
      </c>
      <c r="N158" s="130" t="str">
        <f t="shared" si="2"/>
        <v/>
      </c>
      <c r="O158" s="34"/>
      <c r="P158" s="197"/>
      <c r="Q158" s="198"/>
      <c r="R158" s="71"/>
    </row>
    <row r="159" spans="1:18" ht="15" customHeight="1" x14ac:dyDescent="0.3">
      <c r="A159" s="122"/>
      <c r="B159" s="195"/>
      <c r="C159" s="15"/>
      <c r="D159" s="124"/>
      <c r="E159" s="15"/>
      <c r="F159" s="15"/>
      <c r="G159" s="189"/>
      <c r="H159" s="15"/>
      <c r="I159" s="196"/>
      <c r="J159" s="125"/>
      <c r="K159" s="127"/>
      <c r="L159" s="124"/>
      <c r="M159" s="117" t="str">
        <f>IF(ISBLANK($L159),"",VLOOKUP($L159,'Clés d''affectation'!$B$2:$E$200,2,0))</f>
        <v/>
      </c>
      <c r="N159" s="130" t="str">
        <f t="shared" si="2"/>
        <v/>
      </c>
      <c r="O159" s="34"/>
      <c r="P159" s="197"/>
      <c r="Q159" s="198"/>
      <c r="R159" s="71"/>
    </row>
    <row r="160" spans="1:18" ht="15" customHeight="1" x14ac:dyDescent="0.3">
      <c r="A160" s="122"/>
      <c r="B160" s="195"/>
      <c r="C160" s="15"/>
      <c r="D160" s="124"/>
      <c r="E160" s="15"/>
      <c r="F160" s="15"/>
      <c r="G160" s="189"/>
      <c r="H160" s="15"/>
      <c r="I160" s="196"/>
      <c r="J160" s="125"/>
      <c r="K160" s="127"/>
      <c r="L160" s="124"/>
      <c r="M160" s="117" t="str">
        <f>IF(ISBLANK($L160),"",VLOOKUP($L160,'Clés d''affectation'!$B$2:$E$200,2,0))</f>
        <v/>
      </c>
      <c r="N160" s="130" t="str">
        <f t="shared" si="2"/>
        <v/>
      </c>
      <c r="O160" s="34"/>
      <c r="P160" s="197"/>
      <c r="Q160" s="198"/>
      <c r="R160" s="71"/>
    </row>
    <row r="161" spans="1:18" ht="15" customHeight="1" x14ac:dyDescent="0.3">
      <c r="A161" s="122"/>
      <c r="B161" s="195"/>
      <c r="C161" s="15"/>
      <c r="D161" s="124"/>
      <c r="E161" s="15"/>
      <c r="F161" s="15"/>
      <c r="G161" s="189"/>
      <c r="H161" s="15"/>
      <c r="I161" s="196"/>
      <c r="J161" s="125"/>
      <c r="K161" s="127"/>
      <c r="L161" s="124"/>
      <c r="M161" s="117" t="str">
        <f>IF(ISBLANK($L161),"",VLOOKUP($L161,'Clés d''affectation'!$B$2:$E$200,2,0))</f>
        <v/>
      </c>
      <c r="N161" s="130" t="str">
        <f t="shared" si="2"/>
        <v/>
      </c>
      <c r="O161" s="34"/>
      <c r="P161" s="197"/>
      <c r="Q161" s="198"/>
      <c r="R161" s="71"/>
    </row>
    <row r="162" spans="1:18" ht="15" customHeight="1" x14ac:dyDescent="0.3">
      <c r="A162" s="122"/>
      <c r="B162" s="195"/>
      <c r="C162" s="15"/>
      <c r="D162" s="124"/>
      <c r="E162" s="15"/>
      <c r="F162" s="15"/>
      <c r="G162" s="189"/>
      <c r="H162" s="15"/>
      <c r="I162" s="196"/>
      <c r="J162" s="125"/>
      <c r="K162" s="127"/>
      <c r="L162" s="124"/>
      <c r="M162" s="117" t="str">
        <f>IF(ISBLANK($L162),"",VLOOKUP($L162,'Clés d''affectation'!$B$2:$E$200,2,0))</f>
        <v/>
      </c>
      <c r="N162" s="130" t="str">
        <f t="shared" si="2"/>
        <v/>
      </c>
      <c r="O162" s="34"/>
      <c r="P162" s="197"/>
      <c r="Q162" s="198"/>
      <c r="R162" s="71"/>
    </row>
    <row r="163" spans="1:18" ht="15" customHeight="1" x14ac:dyDescent="0.3">
      <c r="A163" s="122"/>
      <c r="B163" s="195"/>
      <c r="C163" s="15"/>
      <c r="D163" s="124"/>
      <c r="E163" s="15"/>
      <c r="F163" s="15"/>
      <c r="G163" s="189"/>
      <c r="H163" s="15"/>
      <c r="I163" s="196"/>
      <c r="J163" s="125"/>
      <c r="K163" s="127"/>
      <c r="L163" s="124"/>
      <c r="M163" s="117" t="str">
        <f>IF(ISBLANK($L163),"",VLOOKUP($L163,'Clés d''affectation'!$B$2:$E$200,2,0))</f>
        <v/>
      </c>
      <c r="N163" s="130" t="str">
        <f t="shared" si="2"/>
        <v/>
      </c>
      <c r="O163" s="34"/>
      <c r="P163" s="197"/>
      <c r="Q163" s="198"/>
      <c r="R163" s="71"/>
    </row>
    <row r="164" spans="1:18" ht="15" customHeight="1" x14ac:dyDescent="0.3">
      <c r="A164" s="122"/>
      <c r="B164" s="195"/>
      <c r="C164" s="15"/>
      <c r="D164" s="124"/>
      <c r="E164" s="15"/>
      <c r="F164" s="15"/>
      <c r="G164" s="189"/>
      <c r="H164" s="15"/>
      <c r="I164" s="196"/>
      <c r="J164" s="125"/>
      <c r="K164" s="127"/>
      <c r="L164" s="124"/>
      <c r="M164" s="117" t="str">
        <f>IF(ISBLANK($L164),"",VLOOKUP($L164,'Clés d''affectation'!$B$2:$E$200,2,0))</f>
        <v/>
      </c>
      <c r="N164" s="130" t="str">
        <f t="shared" si="2"/>
        <v/>
      </c>
      <c r="O164" s="34"/>
      <c r="P164" s="197"/>
      <c r="Q164" s="198"/>
      <c r="R164" s="71"/>
    </row>
    <row r="165" spans="1:18" ht="15" customHeight="1" x14ac:dyDescent="0.3">
      <c r="A165" s="122"/>
      <c r="B165" s="195"/>
      <c r="C165" s="15"/>
      <c r="D165" s="124"/>
      <c r="E165" s="15"/>
      <c r="F165" s="15"/>
      <c r="G165" s="189"/>
      <c r="H165" s="15"/>
      <c r="I165" s="196"/>
      <c r="J165" s="125"/>
      <c r="K165" s="127"/>
      <c r="L165" s="124"/>
      <c r="M165" s="117" t="str">
        <f>IF(ISBLANK($L165),"",VLOOKUP($L165,'Clés d''affectation'!$B$2:$E$200,2,0))</f>
        <v/>
      </c>
      <c r="N165" s="130" t="str">
        <f t="shared" si="2"/>
        <v/>
      </c>
      <c r="O165" s="34"/>
      <c r="P165" s="197"/>
      <c r="Q165" s="198"/>
      <c r="R165" s="71"/>
    </row>
    <row r="166" spans="1:18" ht="15" customHeight="1" x14ac:dyDescent="0.3">
      <c r="A166" s="122"/>
      <c r="B166" s="195"/>
      <c r="C166" s="15"/>
      <c r="D166" s="124"/>
      <c r="E166" s="15"/>
      <c r="F166" s="15"/>
      <c r="G166" s="189"/>
      <c r="H166" s="15"/>
      <c r="I166" s="196"/>
      <c r="J166" s="125"/>
      <c r="K166" s="127"/>
      <c r="L166" s="124"/>
      <c r="M166" s="117" t="str">
        <f>IF(ISBLANK($L166),"",VLOOKUP($L166,'Clés d''affectation'!$B$2:$E$200,2,0))</f>
        <v/>
      </c>
      <c r="N166" s="130" t="str">
        <f t="shared" si="2"/>
        <v/>
      </c>
      <c r="O166" s="34"/>
      <c r="P166" s="197"/>
      <c r="Q166" s="198"/>
      <c r="R166" s="71"/>
    </row>
    <row r="167" spans="1:18" ht="15" customHeight="1" x14ac:dyDescent="0.3">
      <c r="A167" s="122"/>
      <c r="B167" s="195"/>
      <c r="C167" s="15"/>
      <c r="D167" s="124"/>
      <c r="E167" s="15"/>
      <c r="F167" s="15"/>
      <c r="G167" s="189"/>
      <c r="H167" s="15"/>
      <c r="I167" s="196"/>
      <c r="J167" s="125"/>
      <c r="K167" s="127"/>
      <c r="L167" s="124"/>
      <c r="M167" s="117" t="str">
        <f>IF(ISBLANK($L167),"",VLOOKUP($L167,'Clés d''affectation'!$B$2:$E$200,2,0))</f>
        <v/>
      </c>
      <c r="N167" s="130" t="str">
        <f t="shared" si="2"/>
        <v/>
      </c>
      <c r="O167" s="34"/>
      <c r="P167" s="197"/>
      <c r="Q167" s="198"/>
      <c r="R167" s="71"/>
    </row>
    <row r="168" spans="1:18" ht="15" customHeight="1" x14ac:dyDescent="0.3">
      <c r="A168" s="122"/>
      <c r="B168" s="195"/>
      <c r="C168" s="15"/>
      <c r="D168" s="124"/>
      <c r="E168" s="15"/>
      <c r="F168" s="15"/>
      <c r="G168" s="189"/>
      <c r="H168" s="15"/>
      <c r="I168" s="196"/>
      <c r="J168" s="125"/>
      <c r="K168" s="127"/>
      <c r="L168" s="124"/>
      <c r="M168" s="117" t="str">
        <f>IF(ISBLANK($L168),"",VLOOKUP($L168,'Clés d''affectation'!$B$2:$E$200,2,0))</f>
        <v/>
      </c>
      <c r="N168" s="130" t="str">
        <f t="shared" si="2"/>
        <v/>
      </c>
      <c r="O168" s="34"/>
      <c r="P168" s="197"/>
      <c r="Q168" s="198"/>
      <c r="R168" s="71"/>
    </row>
    <row r="169" spans="1:18" ht="15" customHeight="1" x14ac:dyDescent="0.3">
      <c r="A169" s="122"/>
      <c r="B169" s="195"/>
      <c r="C169" s="15"/>
      <c r="D169" s="124"/>
      <c r="E169" s="15"/>
      <c r="F169" s="15"/>
      <c r="G169" s="189"/>
      <c r="H169" s="15"/>
      <c r="I169" s="196"/>
      <c r="J169" s="125"/>
      <c r="K169" s="127"/>
      <c r="L169" s="124"/>
      <c r="M169" s="117" t="str">
        <f>IF(ISBLANK($L169),"",VLOOKUP($L169,'Clés d''affectation'!$B$2:$E$200,2,0))</f>
        <v/>
      </c>
      <c r="N169" s="130" t="str">
        <f t="shared" si="2"/>
        <v/>
      </c>
      <c r="O169" s="34"/>
      <c r="P169" s="197"/>
      <c r="Q169" s="198"/>
      <c r="R169" s="71"/>
    </row>
    <row r="170" spans="1:18" ht="15" customHeight="1" x14ac:dyDescent="0.3">
      <c r="A170" s="122"/>
      <c r="B170" s="195"/>
      <c r="C170" s="15"/>
      <c r="D170" s="124"/>
      <c r="E170" s="15"/>
      <c r="F170" s="15"/>
      <c r="G170" s="189"/>
      <c r="H170" s="15"/>
      <c r="I170" s="196"/>
      <c r="J170" s="125"/>
      <c r="K170" s="127"/>
      <c r="L170" s="124"/>
      <c r="M170" s="117" t="str">
        <f>IF(ISBLANK($L170),"",VLOOKUP($L170,'Clés d''affectation'!$B$2:$E$200,2,0))</f>
        <v/>
      </c>
      <c r="N170" s="130" t="str">
        <f t="shared" si="2"/>
        <v/>
      </c>
      <c r="O170" s="34"/>
      <c r="P170" s="197"/>
      <c r="Q170" s="198"/>
      <c r="R170" s="71"/>
    </row>
    <row r="171" spans="1:18" ht="15" customHeight="1" x14ac:dyDescent="0.3">
      <c r="A171" s="122"/>
      <c r="B171" s="195"/>
      <c r="C171" s="15"/>
      <c r="D171" s="124"/>
      <c r="E171" s="15"/>
      <c r="F171" s="15"/>
      <c r="G171" s="189"/>
      <c r="H171" s="15"/>
      <c r="I171" s="196"/>
      <c r="J171" s="125"/>
      <c r="K171" s="127"/>
      <c r="L171" s="124"/>
      <c r="M171" s="117" t="str">
        <f>IF(ISBLANK($L171),"",VLOOKUP($L171,'Clés d''affectation'!$B$2:$E$200,2,0))</f>
        <v/>
      </c>
      <c r="N171" s="130" t="str">
        <f t="shared" si="2"/>
        <v/>
      </c>
      <c r="O171" s="34"/>
      <c r="P171" s="197"/>
      <c r="Q171" s="198"/>
      <c r="R171" s="71"/>
    </row>
    <row r="172" spans="1:18" ht="15" customHeight="1" x14ac:dyDescent="0.3">
      <c r="A172" s="122"/>
      <c r="B172" s="195"/>
      <c r="C172" s="15"/>
      <c r="D172" s="124"/>
      <c r="E172" s="15"/>
      <c r="F172" s="15"/>
      <c r="G172" s="189"/>
      <c r="H172" s="15"/>
      <c r="I172" s="196"/>
      <c r="J172" s="125"/>
      <c r="K172" s="127"/>
      <c r="L172" s="124"/>
      <c r="M172" s="117" t="str">
        <f>IF(ISBLANK($L172),"",VLOOKUP($L172,'Clés d''affectation'!$B$2:$E$200,2,0))</f>
        <v/>
      </c>
      <c r="N172" s="130" t="str">
        <f t="shared" si="2"/>
        <v/>
      </c>
      <c r="O172" s="34"/>
      <c r="P172" s="197"/>
      <c r="Q172" s="198"/>
      <c r="R172" s="71"/>
    </row>
    <row r="173" spans="1:18" ht="15" customHeight="1" x14ac:dyDescent="0.3">
      <c r="A173" s="122"/>
      <c r="B173" s="195"/>
      <c r="C173" s="15"/>
      <c r="D173" s="124"/>
      <c r="E173" s="15"/>
      <c r="F173" s="15"/>
      <c r="G173" s="189"/>
      <c r="H173" s="15"/>
      <c r="I173" s="196"/>
      <c r="J173" s="125"/>
      <c r="K173" s="127"/>
      <c r="L173" s="124"/>
      <c r="M173" s="117" t="str">
        <f>IF(ISBLANK($L173),"",VLOOKUP($L173,'Clés d''affectation'!$B$2:$E$200,2,0))</f>
        <v/>
      </c>
      <c r="N173" s="130" t="str">
        <f t="shared" si="2"/>
        <v/>
      </c>
      <c r="O173" s="34"/>
      <c r="P173" s="197"/>
      <c r="Q173" s="198"/>
      <c r="R173" s="71"/>
    </row>
    <row r="174" spans="1:18" ht="15" customHeight="1" x14ac:dyDescent="0.3">
      <c r="A174" s="122"/>
      <c r="B174" s="195"/>
      <c r="C174" s="15"/>
      <c r="D174" s="124"/>
      <c r="E174" s="15"/>
      <c r="F174" s="15"/>
      <c r="G174" s="189"/>
      <c r="H174" s="15"/>
      <c r="I174" s="196"/>
      <c r="J174" s="125"/>
      <c r="K174" s="127"/>
      <c r="L174" s="124"/>
      <c r="M174" s="117" t="str">
        <f>IF(ISBLANK($L174),"",VLOOKUP($L174,'Clés d''affectation'!$B$2:$E$200,2,0))</f>
        <v/>
      </c>
      <c r="N174" s="130" t="str">
        <f t="shared" si="2"/>
        <v/>
      </c>
      <c r="O174" s="34"/>
      <c r="P174" s="197"/>
      <c r="Q174" s="198"/>
      <c r="R174" s="71"/>
    </row>
    <row r="175" spans="1:18" ht="15" customHeight="1" x14ac:dyDescent="0.3">
      <c r="A175" s="122"/>
      <c r="B175" s="195"/>
      <c r="C175" s="15"/>
      <c r="D175" s="124"/>
      <c r="E175" s="15"/>
      <c r="F175" s="15"/>
      <c r="G175" s="189"/>
      <c r="H175" s="15"/>
      <c r="I175" s="196"/>
      <c r="J175" s="125"/>
      <c r="K175" s="127"/>
      <c r="L175" s="124"/>
      <c r="M175" s="117" t="str">
        <f>IF(ISBLANK($L175),"",VLOOKUP($L175,'Clés d''affectation'!$B$2:$E$200,2,0))</f>
        <v/>
      </c>
      <c r="N175" s="130" t="str">
        <f t="shared" si="2"/>
        <v/>
      </c>
      <c r="O175" s="34"/>
      <c r="P175" s="197"/>
      <c r="Q175" s="198"/>
      <c r="R175" s="71"/>
    </row>
    <row r="176" spans="1:18" ht="15" customHeight="1" x14ac:dyDescent="0.3">
      <c r="A176" s="122"/>
      <c r="B176" s="195"/>
      <c r="C176" s="15"/>
      <c r="D176" s="124"/>
      <c r="E176" s="15"/>
      <c r="F176" s="15"/>
      <c r="G176" s="189"/>
      <c r="H176" s="15"/>
      <c r="I176" s="196"/>
      <c r="J176" s="125"/>
      <c r="K176" s="127"/>
      <c r="L176" s="124"/>
      <c r="M176" s="117" t="str">
        <f>IF(ISBLANK($L176),"",VLOOKUP($L176,'Clés d''affectation'!$B$2:$E$200,2,0))</f>
        <v/>
      </c>
      <c r="N176" s="130" t="str">
        <f t="shared" si="2"/>
        <v/>
      </c>
      <c r="O176" s="34"/>
      <c r="P176" s="197"/>
      <c r="Q176" s="198"/>
      <c r="R176" s="71"/>
    </row>
    <row r="177" spans="1:18" ht="15" customHeight="1" x14ac:dyDescent="0.3">
      <c r="A177" s="122"/>
      <c r="B177" s="195"/>
      <c r="C177" s="15"/>
      <c r="D177" s="124"/>
      <c r="E177" s="15"/>
      <c r="F177" s="15"/>
      <c r="G177" s="189"/>
      <c r="H177" s="15"/>
      <c r="I177" s="196"/>
      <c r="J177" s="125"/>
      <c r="K177" s="127"/>
      <c r="L177" s="124"/>
      <c r="M177" s="117" t="str">
        <f>IF(ISBLANK($L177),"",VLOOKUP($L177,'Clés d''affectation'!$B$2:$E$200,2,0))</f>
        <v/>
      </c>
      <c r="N177" s="130" t="str">
        <f t="shared" si="2"/>
        <v/>
      </c>
      <c r="O177" s="34"/>
      <c r="P177" s="197"/>
      <c r="Q177" s="198"/>
      <c r="R177" s="71"/>
    </row>
    <row r="178" spans="1:18" ht="15" customHeight="1" x14ac:dyDescent="0.3">
      <c r="A178" s="122"/>
      <c r="B178" s="195"/>
      <c r="C178" s="15"/>
      <c r="D178" s="124"/>
      <c r="E178" s="15"/>
      <c r="F178" s="15"/>
      <c r="G178" s="189"/>
      <c r="H178" s="15"/>
      <c r="I178" s="196"/>
      <c r="J178" s="125"/>
      <c r="K178" s="127"/>
      <c r="L178" s="124"/>
      <c r="M178" s="117" t="str">
        <f>IF(ISBLANK($L178),"",VLOOKUP($L178,'Clés d''affectation'!$B$2:$E$200,2,0))</f>
        <v/>
      </c>
      <c r="N178" s="130" t="str">
        <f t="shared" si="2"/>
        <v/>
      </c>
      <c r="O178" s="34"/>
      <c r="P178" s="197"/>
      <c r="Q178" s="198"/>
      <c r="R178" s="71"/>
    </row>
    <row r="179" spans="1:18" ht="15" customHeight="1" x14ac:dyDescent="0.3">
      <c r="A179" s="122"/>
      <c r="B179" s="195"/>
      <c r="C179" s="15"/>
      <c r="D179" s="124"/>
      <c r="E179" s="15"/>
      <c r="F179" s="15"/>
      <c r="G179" s="189"/>
      <c r="H179" s="15"/>
      <c r="I179" s="196"/>
      <c r="J179" s="125"/>
      <c r="K179" s="127"/>
      <c r="L179" s="124"/>
      <c r="M179" s="117" t="str">
        <f>IF(ISBLANK($L179),"",VLOOKUP($L179,'Clés d''affectation'!$B$2:$E$200,2,0))</f>
        <v/>
      </c>
      <c r="N179" s="130" t="str">
        <f t="shared" si="2"/>
        <v/>
      </c>
      <c r="O179" s="34"/>
      <c r="P179" s="197"/>
      <c r="Q179" s="198"/>
      <c r="R179" s="71"/>
    </row>
    <row r="180" spans="1:18" ht="15" customHeight="1" x14ac:dyDescent="0.3">
      <c r="A180" s="122"/>
      <c r="B180" s="195"/>
      <c r="C180" s="15"/>
      <c r="D180" s="124"/>
      <c r="E180" s="15"/>
      <c r="F180" s="15"/>
      <c r="G180" s="189"/>
      <c r="H180" s="15"/>
      <c r="I180" s="196"/>
      <c r="J180" s="125"/>
      <c r="K180" s="127"/>
      <c r="L180" s="124"/>
      <c r="M180" s="117" t="str">
        <f>IF(ISBLANK($L180),"",VLOOKUP($L180,'Clés d''affectation'!$B$2:$E$200,2,0))</f>
        <v/>
      </c>
      <c r="N180" s="130" t="str">
        <f t="shared" si="2"/>
        <v/>
      </c>
      <c r="O180" s="34"/>
      <c r="P180" s="197"/>
      <c r="Q180" s="198"/>
      <c r="R180" s="71"/>
    </row>
    <row r="181" spans="1:18" ht="15" customHeight="1" x14ac:dyDescent="0.3">
      <c r="A181" s="122"/>
      <c r="B181" s="195"/>
      <c r="C181" s="15"/>
      <c r="D181" s="124"/>
      <c r="E181" s="15"/>
      <c r="F181" s="15"/>
      <c r="G181" s="189"/>
      <c r="H181" s="15"/>
      <c r="I181" s="196"/>
      <c r="J181" s="125"/>
      <c r="K181" s="127"/>
      <c r="L181" s="124"/>
      <c r="M181" s="117" t="str">
        <f>IF(ISBLANK($L181),"",VLOOKUP($L181,'Clés d''affectation'!$B$2:$E$200,2,0))</f>
        <v/>
      </c>
      <c r="N181" s="130" t="str">
        <f t="shared" si="2"/>
        <v/>
      </c>
      <c r="O181" s="34"/>
      <c r="P181" s="197"/>
      <c r="Q181" s="198"/>
      <c r="R181" s="71"/>
    </row>
    <row r="182" spans="1:18" ht="15" customHeight="1" x14ac:dyDescent="0.3">
      <c r="A182" s="122"/>
      <c r="B182" s="195"/>
      <c r="C182" s="15"/>
      <c r="D182" s="124"/>
      <c r="E182" s="15"/>
      <c r="F182" s="15"/>
      <c r="G182" s="189"/>
      <c r="H182" s="15"/>
      <c r="I182" s="196"/>
      <c r="J182" s="125"/>
      <c r="K182" s="127"/>
      <c r="L182" s="124"/>
      <c r="M182" s="117" t="str">
        <f>IF(ISBLANK($L182),"",VLOOKUP($L182,'Clés d''affectation'!$B$2:$E$200,2,0))</f>
        <v/>
      </c>
      <c r="N182" s="130" t="str">
        <f t="shared" si="2"/>
        <v/>
      </c>
      <c r="O182" s="34"/>
      <c r="P182" s="197"/>
      <c r="Q182" s="198"/>
      <c r="R182" s="71"/>
    </row>
    <row r="183" spans="1:18" ht="15" customHeight="1" x14ac:dyDescent="0.3">
      <c r="A183" s="122"/>
      <c r="B183" s="195"/>
      <c r="C183" s="15"/>
      <c r="D183" s="124"/>
      <c r="E183" s="15"/>
      <c r="F183" s="15"/>
      <c r="G183" s="189"/>
      <c r="H183" s="15"/>
      <c r="I183" s="196"/>
      <c r="J183" s="125"/>
      <c r="K183" s="127"/>
      <c r="L183" s="124"/>
      <c r="M183" s="117" t="str">
        <f>IF(ISBLANK($L183),"",VLOOKUP($L183,'Clés d''affectation'!$B$2:$E$200,2,0))</f>
        <v/>
      </c>
      <c r="N183" s="130" t="str">
        <f t="shared" si="2"/>
        <v/>
      </c>
      <c r="O183" s="34"/>
      <c r="P183" s="197"/>
      <c r="Q183" s="198"/>
      <c r="R183" s="71"/>
    </row>
    <row r="184" spans="1:18" ht="15" customHeight="1" x14ac:dyDescent="0.3">
      <c r="A184" s="122"/>
      <c r="B184" s="195"/>
      <c r="C184" s="15"/>
      <c r="D184" s="124"/>
      <c r="E184" s="15"/>
      <c r="F184" s="15"/>
      <c r="G184" s="189"/>
      <c r="H184" s="15"/>
      <c r="I184" s="196"/>
      <c r="J184" s="125"/>
      <c r="K184" s="127"/>
      <c r="L184" s="124"/>
      <c r="M184" s="117" t="str">
        <f>IF(ISBLANK($L184),"",VLOOKUP($L184,'Clés d''affectation'!$B$2:$E$200,2,0))</f>
        <v/>
      </c>
      <c r="N184" s="130" t="str">
        <f t="shared" si="2"/>
        <v/>
      </c>
      <c r="O184" s="34"/>
      <c r="P184" s="197"/>
      <c r="Q184" s="198"/>
      <c r="R184" s="71"/>
    </row>
    <row r="185" spans="1:18" ht="15" customHeight="1" x14ac:dyDescent="0.3">
      <c r="A185" s="122"/>
      <c r="B185" s="195"/>
      <c r="C185" s="15"/>
      <c r="D185" s="124"/>
      <c r="E185" s="15"/>
      <c r="F185" s="15"/>
      <c r="G185" s="189"/>
      <c r="H185" s="15"/>
      <c r="I185" s="196"/>
      <c r="J185" s="125"/>
      <c r="K185" s="127"/>
      <c r="L185" s="124"/>
      <c r="M185" s="117" t="str">
        <f>IF(ISBLANK($L185),"",VLOOKUP($L185,'Clés d''affectation'!$B$2:$E$200,2,0))</f>
        <v/>
      </c>
      <c r="N185" s="130" t="str">
        <f t="shared" si="2"/>
        <v/>
      </c>
      <c r="O185" s="34"/>
      <c r="P185" s="197"/>
      <c r="Q185" s="198"/>
      <c r="R185" s="71"/>
    </row>
    <row r="186" spans="1:18" ht="15" customHeight="1" x14ac:dyDescent="0.3">
      <c r="A186" s="122"/>
      <c r="B186" s="195"/>
      <c r="C186" s="15"/>
      <c r="D186" s="124"/>
      <c r="E186" s="15"/>
      <c r="F186" s="15"/>
      <c r="G186" s="189"/>
      <c r="H186" s="15"/>
      <c r="I186" s="196"/>
      <c r="J186" s="125"/>
      <c r="K186" s="127"/>
      <c r="L186" s="124"/>
      <c r="M186" s="117" t="str">
        <f>IF(ISBLANK($L186),"",VLOOKUP($L186,'Clés d''affectation'!$B$2:$E$200,2,0))</f>
        <v/>
      </c>
      <c r="N186" s="130" t="str">
        <f t="shared" si="2"/>
        <v/>
      </c>
      <c r="O186" s="34"/>
      <c r="P186" s="197"/>
      <c r="Q186" s="198"/>
      <c r="R186" s="71"/>
    </row>
    <row r="187" spans="1:18" ht="15" customHeight="1" x14ac:dyDescent="0.3">
      <c r="A187" s="122"/>
      <c r="B187" s="195"/>
      <c r="C187" s="15"/>
      <c r="D187" s="124"/>
      <c r="E187" s="15"/>
      <c r="F187" s="15"/>
      <c r="G187" s="189"/>
      <c r="H187" s="15"/>
      <c r="I187" s="196"/>
      <c r="J187" s="125"/>
      <c r="K187" s="127"/>
      <c r="L187" s="124"/>
      <c r="M187" s="117" t="str">
        <f>IF(ISBLANK($L187),"",VLOOKUP($L187,'Clés d''affectation'!$B$2:$E$200,2,0))</f>
        <v/>
      </c>
      <c r="N187" s="130" t="str">
        <f t="shared" si="2"/>
        <v/>
      </c>
      <c r="O187" s="34"/>
      <c r="P187" s="197"/>
      <c r="Q187" s="198"/>
      <c r="R187" s="71"/>
    </row>
    <row r="188" spans="1:18" ht="15" customHeight="1" x14ac:dyDescent="0.3">
      <c r="A188" s="122"/>
      <c r="B188" s="195"/>
      <c r="C188" s="15"/>
      <c r="D188" s="124"/>
      <c r="E188" s="15"/>
      <c r="F188" s="15"/>
      <c r="G188" s="189"/>
      <c r="H188" s="15"/>
      <c r="I188" s="196"/>
      <c r="J188" s="125"/>
      <c r="K188" s="127"/>
      <c r="L188" s="124"/>
      <c r="M188" s="117" t="str">
        <f>IF(ISBLANK($L188),"",VLOOKUP($L188,'Clés d''affectation'!$B$2:$E$200,2,0))</f>
        <v/>
      </c>
      <c r="N188" s="130" t="str">
        <f t="shared" si="2"/>
        <v/>
      </c>
      <c r="O188" s="34"/>
      <c r="P188" s="197"/>
      <c r="Q188" s="198"/>
      <c r="R188" s="71"/>
    </row>
    <row r="189" spans="1:18" ht="15" customHeight="1" x14ac:dyDescent="0.3">
      <c r="A189" s="122"/>
      <c r="B189" s="195"/>
      <c r="C189" s="15"/>
      <c r="D189" s="124"/>
      <c r="E189" s="15"/>
      <c r="F189" s="15"/>
      <c r="G189" s="189"/>
      <c r="H189" s="15"/>
      <c r="I189" s="196"/>
      <c r="J189" s="125"/>
      <c r="K189" s="127"/>
      <c r="L189" s="124"/>
      <c r="M189" s="117" t="str">
        <f>IF(ISBLANK($L189),"",VLOOKUP($L189,'Clés d''affectation'!$B$2:$E$200,2,0))</f>
        <v/>
      </c>
      <c r="N189" s="130" t="str">
        <f t="shared" si="2"/>
        <v/>
      </c>
      <c r="O189" s="34"/>
      <c r="P189" s="197"/>
      <c r="Q189" s="198"/>
      <c r="R189" s="71"/>
    </row>
    <row r="190" spans="1:18" ht="15" customHeight="1" x14ac:dyDescent="0.3">
      <c r="A190" s="122"/>
      <c r="B190" s="195"/>
      <c r="C190" s="15"/>
      <c r="D190" s="124"/>
      <c r="E190" s="15"/>
      <c r="F190" s="15"/>
      <c r="G190" s="189"/>
      <c r="H190" s="15"/>
      <c r="I190" s="196"/>
      <c r="J190" s="125"/>
      <c r="K190" s="127"/>
      <c r="L190" s="124"/>
      <c r="M190" s="117" t="str">
        <f>IF(ISBLANK($L190),"",VLOOKUP($L190,'Clés d''affectation'!$B$2:$E$200,2,0))</f>
        <v/>
      </c>
      <c r="N190" s="130" t="str">
        <f t="shared" si="2"/>
        <v/>
      </c>
      <c r="O190" s="34"/>
      <c r="P190" s="197"/>
      <c r="Q190" s="198"/>
      <c r="R190" s="71"/>
    </row>
    <row r="191" spans="1:18" ht="15" customHeight="1" x14ac:dyDescent="0.3">
      <c r="A191" s="122"/>
      <c r="B191" s="195"/>
      <c r="C191" s="15"/>
      <c r="D191" s="124"/>
      <c r="E191" s="15"/>
      <c r="F191" s="15"/>
      <c r="G191" s="189"/>
      <c r="H191" s="15"/>
      <c r="I191" s="196"/>
      <c r="J191" s="125"/>
      <c r="K191" s="127"/>
      <c r="L191" s="124"/>
      <c r="M191" s="117" t="str">
        <f>IF(ISBLANK($L191),"",VLOOKUP($L191,'Clés d''affectation'!$B$2:$E$200,2,0))</f>
        <v/>
      </c>
      <c r="N191" s="130" t="str">
        <f t="shared" si="2"/>
        <v/>
      </c>
      <c r="O191" s="34"/>
      <c r="P191" s="197"/>
      <c r="Q191" s="198"/>
      <c r="R191" s="71"/>
    </row>
    <row r="192" spans="1:18" ht="15" customHeight="1" x14ac:dyDescent="0.3">
      <c r="A192" s="122"/>
      <c r="B192" s="195"/>
      <c r="C192" s="15"/>
      <c r="D192" s="124"/>
      <c r="E192" s="15"/>
      <c r="F192" s="15"/>
      <c r="G192" s="189"/>
      <c r="H192" s="15"/>
      <c r="I192" s="196"/>
      <c r="J192" s="125"/>
      <c r="K192" s="127"/>
      <c r="L192" s="124"/>
      <c r="M192" s="117" t="str">
        <f>IF(ISBLANK($L192),"",VLOOKUP($L192,'Clés d''affectation'!$B$2:$E$200,2,0))</f>
        <v/>
      </c>
      <c r="N192" s="130" t="str">
        <f t="shared" si="2"/>
        <v/>
      </c>
      <c r="O192" s="34"/>
      <c r="P192" s="197"/>
      <c r="Q192" s="198"/>
      <c r="R192" s="71"/>
    </row>
    <row r="193" spans="1:18" ht="15" customHeight="1" x14ac:dyDescent="0.3">
      <c r="A193" s="122"/>
      <c r="B193" s="195"/>
      <c r="C193" s="15"/>
      <c r="D193" s="124"/>
      <c r="E193" s="15"/>
      <c r="F193" s="15"/>
      <c r="G193" s="189"/>
      <c r="H193" s="15"/>
      <c r="I193" s="196"/>
      <c r="J193" s="125"/>
      <c r="K193" s="127"/>
      <c r="L193" s="124"/>
      <c r="M193" s="117" t="str">
        <f>IF(ISBLANK($L193),"",VLOOKUP($L193,'Clés d''affectation'!$B$2:$E$200,2,0))</f>
        <v/>
      </c>
      <c r="N193" s="130" t="str">
        <f t="shared" si="2"/>
        <v/>
      </c>
      <c r="O193" s="34"/>
      <c r="P193" s="197"/>
      <c r="Q193" s="198"/>
      <c r="R193" s="71"/>
    </row>
    <row r="194" spans="1:18" ht="15" customHeight="1" x14ac:dyDescent="0.3">
      <c r="A194" s="122"/>
      <c r="B194" s="195"/>
      <c r="C194" s="15"/>
      <c r="D194" s="124"/>
      <c r="E194" s="15"/>
      <c r="F194" s="15"/>
      <c r="G194" s="189"/>
      <c r="H194" s="15"/>
      <c r="I194" s="196"/>
      <c r="J194" s="125"/>
      <c r="K194" s="127"/>
      <c r="L194" s="124"/>
      <c r="M194" s="117" t="str">
        <f>IF(ISBLANK($L194),"",VLOOKUP($L194,'Clés d''affectation'!$B$2:$E$200,2,0))</f>
        <v/>
      </c>
      <c r="N194" s="130" t="str">
        <f t="shared" si="2"/>
        <v/>
      </c>
      <c r="O194" s="34"/>
      <c r="P194" s="197"/>
      <c r="Q194" s="198"/>
      <c r="R194" s="71"/>
    </row>
    <row r="195" spans="1:18" ht="15" customHeight="1" x14ac:dyDescent="0.3">
      <c r="A195" s="122"/>
      <c r="B195" s="195"/>
      <c r="C195" s="15"/>
      <c r="D195" s="124"/>
      <c r="E195" s="15"/>
      <c r="F195" s="15"/>
      <c r="G195" s="189"/>
      <c r="H195" s="15"/>
      <c r="I195" s="196"/>
      <c r="J195" s="125"/>
      <c r="K195" s="127"/>
      <c r="L195" s="124"/>
      <c r="M195" s="117" t="str">
        <f>IF(ISBLANK($L195),"",VLOOKUP($L195,'Clés d''affectation'!$B$2:$E$200,2,0))</f>
        <v/>
      </c>
      <c r="N195" s="130" t="str">
        <f t="shared" ref="N195:N258" si="3">IF(ISBLANK($L195),"",$K195*$M195)</f>
        <v/>
      </c>
      <c r="O195" s="34"/>
      <c r="P195" s="197"/>
      <c r="Q195" s="198"/>
      <c r="R195" s="71"/>
    </row>
    <row r="196" spans="1:18" ht="15" customHeight="1" x14ac:dyDescent="0.3">
      <c r="A196" s="122"/>
      <c r="B196" s="195"/>
      <c r="C196" s="15"/>
      <c r="D196" s="124"/>
      <c r="E196" s="15"/>
      <c r="F196" s="15"/>
      <c r="G196" s="189"/>
      <c r="H196" s="15"/>
      <c r="I196" s="196"/>
      <c r="J196" s="125"/>
      <c r="K196" s="127"/>
      <c r="L196" s="124"/>
      <c r="M196" s="117" t="str">
        <f>IF(ISBLANK($L196),"",VLOOKUP($L196,'Clés d''affectation'!$B$2:$E$200,2,0))</f>
        <v/>
      </c>
      <c r="N196" s="130" t="str">
        <f t="shared" si="3"/>
        <v/>
      </c>
      <c r="O196" s="34"/>
      <c r="P196" s="197"/>
      <c r="Q196" s="198"/>
      <c r="R196" s="71"/>
    </row>
    <row r="197" spans="1:18" ht="15" customHeight="1" x14ac:dyDescent="0.3">
      <c r="A197" s="122"/>
      <c r="B197" s="195"/>
      <c r="C197" s="15"/>
      <c r="D197" s="124"/>
      <c r="E197" s="15"/>
      <c r="F197" s="15"/>
      <c r="G197" s="189"/>
      <c r="H197" s="15"/>
      <c r="I197" s="196"/>
      <c r="J197" s="125"/>
      <c r="K197" s="127"/>
      <c r="L197" s="124"/>
      <c r="M197" s="117" t="str">
        <f>IF(ISBLANK($L197),"",VLOOKUP($L197,'Clés d''affectation'!$B$2:$E$200,2,0))</f>
        <v/>
      </c>
      <c r="N197" s="130" t="str">
        <f t="shared" si="3"/>
        <v/>
      </c>
      <c r="O197" s="34"/>
      <c r="P197" s="197"/>
      <c r="Q197" s="198"/>
      <c r="R197" s="71"/>
    </row>
    <row r="198" spans="1:18" ht="15" customHeight="1" x14ac:dyDescent="0.3">
      <c r="A198" s="122"/>
      <c r="B198" s="195"/>
      <c r="C198" s="15"/>
      <c r="D198" s="124"/>
      <c r="E198" s="15"/>
      <c r="F198" s="15"/>
      <c r="G198" s="189"/>
      <c r="H198" s="15"/>
      <c r="I198" s="196"/>
      <c r="J198" s="125"/>
      <c r="K198" s="127"/>
      <c r="L198" s="124"/>
      <c r="M198" s="117" t="str">
        <f>IF(ISBLANK($L198),"",VLOOKUP($L198,'Clés d''affectation'!$B$2:$E$200,2,0))</f>
        <v/>
      </c>
      <c r="N198" s="130" t="str">
        <f t="shared" si="3"/>
        <v/>
      </c>
      <c r="O198" s="34"/>
      <c r="P198" s="197"/>
      <c r="Q198" s="198"/>
      <c r="R198" s="71"/>
    </row>
    <row r="199" spans="1:18" ht="15" customHeight="1" x14ac:dyDescent="0.3">
      <c r="A199" s="122"/>
      <c r="B199" s="195"/>
      <c r="C199" s="15"/>
      <c r="D199" s="124"/>
      <c r="E199" s="15"/>
      <c r="F199" s="15"/>
      <c r="G199" s="189"/>
      <c r="H199" s="15"/>
      <c r="I199" s="196"/>
      <c r="J199" s="125"/>
      <c r="K199" s="127"/>
      <c r="L199" s="124"/>
      <c r="M199" s="117" t="str">
        <f>IF(ISBLANK($L199),"",VLOOKUP($L199,'Clés d''affectation'!$B$2:$E$200,2,0))</f>
        <v/>
      </c>
      <c r="N199" s="130" t="str">
        <f t="shared" si="3"/>
        <v/>
      </c>
      <c r="O199" s="34"/>
      <c r="P199" s="197"/>
      <c r="Q199" s="198"/>
      <c r="R199" s="71"/>
    </row>
    <row r="200" spans="1:18" ht="15" customHeight="1" x14ac:dyDescent="0.3">
      <c r="A200" s="122"/>
      <c r="B200" s="195"/>
      <c r="C200" s="15"/>
      <c r="D200" s="124"/>
      <c r="E200" s="15"/>
      <c r="F200" s="15"/>
      <c r="G200" s="189"/>
      <c r="H200" s="15"/>
      <c r="I200" s="196"/>
      <c r="J200" s="125"/>
      <c r="K200" s="127"/>
      <c r="L200" s="124"/>
      <c r="M200" s="117" t="str">
        <f>IF(ISBLANK($L200),"",VLOOKUP($L200,'Clés d''affectation'!$B$2:$E$200,2,0))</f>
        <v/>
      </c>
      <c r="N200" s="130" t="str">
        <f t="shared" si="3"/>
        <v/>
      </c>
      <c r="O200" s="34"/>
      <c r="P200" s="197"/>
      <c r="Q200" s="198"/>
      <c r="R200" s="71"/>
    </row>
    <row r="201" spans="1:18" ht="15" customHeight="1" x14ac:dyDescent="0.3">
      <c r="A201" s="122"/>
      <c r="B201" s="195"/>
      <c r="C201" s="15"/>
      <c r="D201" s="124"/>
      <c r="E201" s="15"/>
      <c r="F201" s="15"/>
      <c r="G201" s="189"/>
      <c r="H201" s="15"/>
      <c r="I201" s="196"/>
      <c r="J201" s="125"/>
      <c r="K201" s="127"/>
      <c r="L201" s="124"/>
      <c r="M201" s="117" t="str">
        <f>IF(ISBLANK($L201),"",VLOOKUP($L201,'Clés d''affectation'!$B$2:$E$200,2,0))</f>
        <v/>
      </c>
      <c r="N201" s="130" t="str">
        <f t="shared" si="3"/>
        <v/>
      </c>
      <c r="O201" s="34"/>
      <c r="P201" s="197"/>
      <c r="Q201" s="198"/>
      <c r="R201" s="71"/>
    </row>
    <row r="202" spans="1:18" ht="15" customHeight="1" x14ac:dyDescent="0.3">
      <c r="A202" s="122"/>
      <c r="B202" s="195"/>
      <c r="C202" s="15"/>
      <c r="D202" s="124"/>
      <c r="E202" s="15"/>
      <c r="F202" s="15"/>
      <c r="G202" s="189"/>
      <c r="H202" s="15"/>
      <c r="I202" s="196"/>
      <c r="J202" s="125"/>
      <c r="K202" s="127"/>
      <c r="L202" s="124"/>
      <c r="M202" s="117" t="str">
        <f>IF(ISBLANK($L202),"",VLOOKUP($L202,'Clés d''affectation'!$B$2:$E$200,2,0))</f>
        <v/>
      </c>
      <c r="N202" s="130" t="str">
        <f t="shared" si="3"/>
        <v/>
      </c>
      <c r="O202" s="34"/>
      <c r="P202" s="197"/>
      <c r="Q202" s="198"/>
      <c r="R202" s="71"/>
    </row>
    <row r="203" spans="1:18" ht="15" customHeight="1" x14ac:dyDescent="0.3">
      <c r="A203" s="122"/>
      <c r="B203" s="195"/>
      <c r="C203" s="15"/>
      <c r="D203" s="124"/>
      <c r="E203" s="15"/>
      <c r="F203" s="15"/>
      <c r="G203" s="189"/>
      <c r="H203" s="15"/>
      <c r="I203" s="196"/>
      <c r="J203" s="125"/>
      <c r="K203" s="127"/>
      <c r="L203" s="124"/>
      <c r="M203" s="117" t="str">
        <f>IF(ISBLANK($L203),"",VLOOKUP($L203,'Clés d''affectation'!$B$2:$E$200,2,0))</f>
        <v/>
      </c>
      <c r="N203" s="130" t="str">
        <f t="shared" si="3"/>
        <v/>
      </c>
      <c r="O203" s="34"/>
      <c r="P203" s="197"/>
      <c r="Q203" s="198"/>
      <c r="R203" s="71"/>
    </row>
    <row r="204" spans="1:18" ht="15" customHeight="1" x14ac:dyDescent="0.3">
      <c r="A204" s="122"/>
      <c r="B204" s="195"/>
      <c r="C204" s="15"/>
      <c r="D204" s="124"/>
      <c r="E204" s="15"/>
      <c r="F204" s="15"/>
      <c r="G204" s="189"/>
      <c r="H204" s="15"/>
      <c r="I204" s="196"/>
      <c r="J204" s="125"/>
      <c r="K204" s="127"/>
      <c r="L204" s="124"/>
      <c r="M204" s="117" t="str">
        <f>IF(ISBLANK($L204),"",VLOOKUP($L204,'Clés d''affectation'!$B$2:$E$200,2,0))</f>
        <v/>
      </c>
      <c r="N204" s="130" t="str">
        <f t="shared" si="3"/>
        <v/>
      </c>
      <c r="O204" s="34"/>
      <c r="P204" s="197"/>
      <c r="Q204" s="198"/>
      <c r="R204" s="71"/>
    </row>
    <row r="205" spans="1:18" ht="15" customHeight="1" x14ac:dyDescent="0.3">
      <c r="A205" s="122"/>
      <c r="B205" s="195"/>
      <c r="C205" s="15"/>
      <c r="D205" s="124"/>
      <c r="E205" s="15"/>
      <c r="F205" s="15"/>
      <c r="G205" s="189"/>
      <c r="H205" s="15"/>
      <c r="I205" s="196"/>
      <c r="J205" s="125"/>
      <c r="K205" s="127"/>
      <c r="L205" s="124"/>
      <c r="M205" s="117" t="str">
        <f>IF(ISBLANK($L205),"",VLOOKUP($L205,'Clés d''affectation'!$B$2:$E$200,2,0))</f>
        <v/>
      </c>
      <c r="N205" s="130" t="str">
        <f t="shared" si="3"/>
        <v/>
      </c>
      <c r="O205" s="34"/>
      <c r="P205" s="197"/>
      <c r="Q205" s="198"/>
      <c r="R205" s="71"/>
    </row>
    <row r="206" spans="1:18" ht="15" customHeight="1" x14ac:dyDescent="0.3">
      <c r="A206" s="122"/>
      <c r="B206" s="195"/>
      <c r="C206" s="15"/>
      <c r="D206" s="124"/>
      <c r="E206" s="15"/>
      <c r="F206" s="15"/>
      <c r="G206" s="189"/>
      <c r="H206" s="15"/>
      <c r="I206" s="196"/>
      <c r="J206" s="125"/>
      <c r="K206" s="127"/>
      <c r="L206" s="124"/>
      <c r="M206" s="117" t="str">
        <f>IF(ISBLANK($L206),"",VLOOKUP($L206,'Clés d''affectation'!$B$2:$E$200,2,0))</f>
        <v/>
      </c>
      <c r="N206" s="130" t="str">
        <f t="shared" si="3"/>
        <v/>
      </c>
      <c r="O206" s="34"/>
      <c r="P206" s="197"/>
      <c r="Q206" s="198"/>
      <c r="R206" s="71"/>
    </row>
    <row r="207" spans="1:18" ht="15" customHeight="1" x14ac:dyDescent="0.3">
      <c r="A207" s="122"/>
      <c r="B207" s="195"/>
      <c r="C207" s="15"/>
      <c r="D207" s="124"/>
      <c r="E207" s="15"/>
      <c r="F207" s="15"/>
      <c r="G207" s="189"/>
      <c r="H207" s="15"/>
      <c r="I207" s="196"/>
      <c r="J207" s="125"/>
      <c r="K207" s="127"/>
      <c r="L207" s="124"/>
      <c r="M207" s="117" t="str">
        <f>IF(ISBLANK($L207),"",VLOOKUP($L207,'Clés d''affectation'!$B$2:$E$200,2,0))</f>
        <v/>
      </c>
      <c r="N207" s="130" t="str">
        <f t="shared" si="3"/>
        <v/>
      </c>
      <c r="O207" s="34"/>
      <c r="P207" s="197"/>
      <c r="Q207" s="198"/>
      <c r="R207" s="71"/>
    </row>
    <row r="208" spans="1:18" ht="15" customHeight="1" x14ac:dyDescent="0.3">
      <c r="A208" s="122"/>
      <c r="B208" s="195"/>
      <c r="C208" s="15"/>
      <c r="D208" s="124"/>
      <c r="E208" s="15"/>
      <c r="F208" s="15"/>
      <c r="G208" s="189"/>
      <c r="H208" s="15"/>
      <c r="I208" s="196"/>
      <c r="J208" s="125"/>
      <c r="K208" s="127"/>
      <c r="L208" s="124"/>
      <c r="M208" s="117" t="str">
        <f>IF(ISBLANK($L208),"",VLOOKUP($L208,'Clés d''affectation'!$B$2:$E$200,2,0))</f>
        <v/>
      </c>
      <c r="N208" s="130" t="str">
        <f t="shared" si="3"/>
        <v/>
      </c>
      <c r="O208" s="34"/>
      <c r="P208" s="197"/>
      <c r="Q208" s="198"/>
      <c r="R208" s="71"/>
    </row>
    <row r="209" spans="1:18" ht="15" customHeight="1" x14ac:dyDescent="0.3">
      <c r="A209" s="122"/>
      <c r="B209" s="195"/>
      <c r="C209" s="15"/>
      <c r="D209" s="124"/>
      <c r="E209" s="15"/>
      <c r="F209" s="15"/>
      <c r="G209" s="189"/>
      <c r="H209" s="15"/>
      <c r="I209" s="196"/>
      <c r="J209" s="125"/>
      <c r="K209" s="127"/>
      <c r="L209" s="124"/>
      <c r="M209" s="117" t="str">
        <f>IF(ISBLANK($L209),"",VLOOKUP($L209,'Clés d''affectation'!$B$2:$E$200,2,0))</f>
        <v/>
      </c>
      <c r="N209" s="130" t="str">
        <f t="shared" si="3"/>
        <v/>
      </c>
      <c r="O209" s="34"/>
      <c r="P209" s="197"/>
      <c r="Q209" s="198"/>
      <c r="R209" s="71"/>
    </row>
    <row r="210" spans="1:18" ht="15" customHeight="1" x14ac:dyDescent="0.3">
      <c r="A210" s="122"/>
      <c r="B210" s="195"/>
      <c r="C210" s="15"/>
      <c r="D210" s="124"/>
      <c r="E210" s="15"/>
      <c r="F210" s="15"/>
      <c r="G210" s="189"/>
      <c r="H210" s="15"/>
      <c r="I210" s="196"/>
      <c r="J210" s="125"/>
      <c r="K210" s="127"/>
      <c r="L210" s="124"/>
      <c r="M210" s="117" t="str">
        <f>IF(ISBLANK($L210),"",VLOOKUP($L210,'Clés d''affectation'!$B$2:$E$200,2,0))</f>
        <v/>
      </c>
      <c r="N210" s="130" t="str">
        <f t="shared" si="3"/>
        <v/>
      </c>
      <c r="O210" s="34"/>
      <c r="P210" s="197"/>
      <c r="Q210" s="198"/>
      <c r="R210" s="71"/>
    </row>
    <row r="211" spans="1:18" ht="15" customHeight="1" x14ac:dyDescent="0.3">
      <c r="A211" s="122"/>
      <c r="B211" s="195"/>
      <c r="C211" s="15"/>
      <c r="D211" s="124"/>
      <c r="E211" s="15"/>
      <c r="F211" s="15"/>
      <c r="G211" s="189"/>
      <c r="H211" s="15"/>
      <c r="I211" s="196"/>
      <c r="J211" s="125"/>
      <c r="K211" s="127"/>
      <c r="L211" s="124"/>
      <c r="M211" s="117" t="str">
        <f>IF(ISBLANK($L211),"",VLOOKUP($L211,'Clés d''affectation'!$B$2:$E$200,2,0))</f>
        <v/>
      </c>
      <c r="N211" s="130" t="str">
        <f t="shared" si="3"/>
        <v/>
      </c>
      <c r="O211" s="34"/>
      <c r="P211" s="197"/>
      <c r="Q211" s="198"/>
      <c r="R211" s="71"/>
    </row>
    <row r="212" spans="1:18" ht="15" customHeight="1" x14ac:dyDescent="0.3">
      <c r="A212" s="122"/>
      <c r="B212" s="195"/>
      <c r="C212" s="15"/>
      <c r="D212" s="124"/>
      <c r="E212" s="15"/>
      <c r="F212" s="15"/>
      <c r="G212" s="189"/>
      <c r="H212" s="15"/>
      <c r="I212" s="196"/>
      <c r="J212" s="125"/>
      <c r="K212" s="127"/>
      <c r="L212" s="124"/>
      <c r="M212" s="117" t="str">
        <f>IF(ISBLANK($L212),"",VLOOKUP($L212,'Clés d''affectation'!$B$2:$E$200,2,0))</f>
        <v/>
      </c>
      <c r="N212" s="130" t="str">
        <f t="shared" si="3"/>
        <v/>
      </c>
      <c r="O212" s="34"/>
      <c r="P212" s="197"/>
      <c r="Q212" s="198"/>
      <c r="R212" s="71"/>
    </row>
    <row r="213" spans="1:18" ht="15" customHeight="1" x14ac:dyDescent="0.3">
      <c r="A213" s="122"/>
      <c r="B213" s="195"/>
      <c r="C213" s="15"/>
      <c r="D213" s="124"/>
      <c r="E213" s="15"/>
      <c r="F213" s="15"/>
      <c r="G213" s="189"/>
      <c r="H213" s="15"/>
      <c r="I213" s="196"/>
      <c r="J213" s="125"/>
      <c r="K213" s="127"/>
      <c r="L213" s="124"/>
      <c r="M213" s="117" t="str">
        <f>IF(ISBLANK($L213),"",VLOOKUP($L213,'Clés d''affectation'!$B$2:$E$200,2,0))</f>
        <v/>
      </c>
      <c r="N213" s="130" t="str">
        <f t="shared" si="3"/>
        <v/>
      </c>
      <c r="O213" s="34"/>
      <c r="P213" s="197"/>
      <c r="Q213" s="198"/>
      <c r="R213" s="71"/>
    </row>
    <row r="214" spans="1:18" ht="15" customHeight="1" x14ac:dyDescent="0.3">
      <c r="A214" s="122"/>
      <c r="B214" s="195"/>
      <c r="C214" s="15"/>
      <c r="D214" s="124"/>
      <c r="E214" s="15"/>
      <c r="F214" s="15"/>
      <c r="G214" s="189"/>
      <c r="H214" s="15"/>
      <c r="I214" s="196"/>
      <c r="J214" s="125"/>
      <c r="K214" s="127"/>
      <c r="L214" s="124"/>
      <c r="M214" s="117" t="str">
        <f>IF(ISBLANK($L214),"",VLOOKUP($L214,'Clés d''affectation'!$B$2:$E$200,2,0))</f>
        <v/>
      </c>
      <c r="N214" s="130" t="str">
        <f t="shared" si="3"/>
        <v/>
      </c>
      <c r="O214" s="34"/>
      <c r="P214" s="197"/>
      <c r="Q214" s="198"/>
      <c r="R214" s="71"/>
    </row>
    <row r="215" spans="1:18" ht="15" customHeight="1" x14ac:dyDescent="0.3">
      <c r="A215" s="122"/>
      <c r="B215" s="195"/>
      <c r="C215" s="15"/>
      <c r="D215" s="124"/>
      <c r="E215" s="15"/>
      <c r="F215" s="15"/>
      <c r="G215" s="189"/>
      <c r="H215" s="15"/>
      <c r="I215" s="196"/>
      <c r="J215" s="125"/>
      <c r="K215" s="127"/>
      <c r="L215" s="124"/>
      <c r="M215" s="117" t="str">
        <f>IF(ISBLANK($L215),"",VLOOKUP($L215,'Clés d''affectation'!$B$2:$E$200,2,0))</f>
        <v/>
      </c>
      <c r="N215" s="130" t="str">
        <f t="shared" si="3"/>
        <v/>
      </c>
      <c r="O215" s="34"/>
      <c r="P215" s="197"/>
      <c r="Q215" s="198"/>
      <c r="R215" s="71"/>
    </row>
    <row r="216" spans="1:18" ht="15" customHeight="1" x14ac:dyDescent="0.3">
      <c r="A216" s="122"/>
      <c r="B216" s="195"/>
      <c r="C216" s="15"/>
      <c r="D216" s="124"/>
      <c r="E216" s="15"/>
      <c r="F216" s="15"/>
      <c r="G216" s="189"/>
      <c r="H216" s="15"/>
      <c r="I216" s="196"/>
      <c r="J216" s="125"/>
      <c r="K216" s="127"/>
      <c r="L216" s="124"/>
      <c r="M216" s="117" t="str">
        <f>IF(ISBLANK($L216),"",VLOOKUP($L216,'Clés d''affectation'!$B$2:$E$200,2,0))</f>
        <v/>
      </c>
      <c r="N216" s="130" t="str">
        <f t="shared" si="3"/>
        <v/>
      </c>
      <c r="O216" s="34"/>
      <c r="P216" s="197"/>
      <c r="Q216" s="198"/>
      <c r="R216" s="71"/>
    </row>
    <row r="217" spans="1:18" ht="15" customHeight="1" x14ac:dyDescent="0.3">
      <c r="A217" s="122"/>
      <c r="B217" s="195"/>
      <c r="C217" s="15"/>
      <c r="D217" s="124"/>
      <c r="E217" s="15"/>
      <c r="F217" s="15"/>
      <c r="G217" s="189"/>
      <c r="H217" s="15"/>
      <c r="I217" s="196"/>
      <c r="J217" s="125"/>
      <c r="K217" s="127"/>
      <c r="L217" s="124"/>
      <c r="M217" s="117" t="str">
        <f>IF(ISBLANK($L217),"",VLOOKUP($L217,'Clés d''affectation'!$B$2:$E$200,2,0))</f>
        <v/>
      </c>
      <c r="N217" s="130" t="str">
        <f t="shared" si="3"/>
        <v/>
      </c>
      <c r="O217" s="34"/>
      <c r="P217" s="197"/>
      <c r="Q217" s="198"/>
      <c r="R217" s="71"/>
    </row>
    <row r="218" spans="1:18" ht="15" customHeight="1" x14ac:dyDescent="0.3">
      <c r="A218" s="122"/>
      <c r="B218" s="195"/>
      <c r="C218" s="15"/>
      <c r="D218" s="124"/>
      <c r="E218" s="15"/>
      <c r="F218" s="15"/>
      <c r="G218" s="189"/>
      <c r="H218" s="15"/>
      <c r="I218" s="196"/>
      <c r="J218" s="125"/>
      <c r="K218" s="127"/>
      <c r="L218" s="124"/>
      <c r="M218" s="117" t="str">
        <f>IF(ISBLANK($L218),"",VLOOKUP($L218,'Clés d''affectation'!$B$2:$E$200,2,0))</f>
        <v/>
      </c>
      <c r="N218" s="130" t="str">
        <f t="shared" si="3"/>
        <v/>
      </c>
      <c r="O218" s="34"/>
      <c r="P218" s="197"/>
      <c r="Q218" s="198"/>
      <c r="R218" s="71"/>
    </row>
    <row r="219" spans="1:18" ht="15" customHeight="1" x14ac:dyDescent="0.3">
      <c r="A219" s="122"/>
      <c r="B219" s="195"/>
      <c r="C219" s="15"/>
      <c r="D219" s="124"/>
      <c r="E219" s="15"/>
      <c r="F219" s="15"/>
      <c r="G219" s="189"/>
      <c r="H219" s="15"/>
      <c r="I219" s="196"/>
      <c r="J219" s="125"/>
      <c r="K219" s="127"/>
      <c r="L219" s="124"/>
      <c r="M219" s="117" t="str">
        <f>IF(ISBLANK($L219),"",VLOOKUP($L219,'Clés d''affectation'!$B$2:$E$200,2,0))</f>
        <v/>
      </c>
      <c r="N219" s="130" t="str">
        <f t="shared" si="3"/>
        <v/>
      </c>
      <c r="O219" s="34"/>
      <c r="P219" s="197"/>
      <c r="Q219" s="198"/>
      <c r="R219" s="71"/>
    </row>
    <row r="220" spans="1:18" ht="15" customHeight="1" x14ac:dyDescent="0.3">
      <c r="A220" s="122"/>
      <c r="B220" s="195"/>
      <c r="C220" s="15"/>
      <c r="D220" s="124"/>
      <c r="E220" s="15"/>
      <c r="F220" s="15"/>
      <c r="G220" s="189"/>
      <c r="H220" s="15"/>
      <c r="I220" s="196"/>
      <c r="J220" s="125"/>
      <c r="K220" s="127"/>
      <c r="L220" s="124"/>
      <c r="M220" s="117" t="str">
        <f>IF(ISBLANK($L220),"",VLOOKUP($L220,'Clés d''affectation'!$B$2:$E$200,2,0))</f>
        <v/>
      </c>
      <c r="N220" s="130" t="str">
        <f t="shared" si="3"/>
        <v/>
      </c>
      <c r="O220" s="34"/>
      <c r="P220" s="197"/>
      <c r="Q220" s="198"/>
      <c r="R220" s="71"/>
    </row>
    <row r="221" spans="1:18" ht="15" customHeight="1" x14ac:dyDescent="0.3">
      <c r="A221" s="122"/>
      <c r="B221" s="195"/>
      <c r="C221" s="15"/>
      <c r="D221" s="124"/>
      <c r="E221" s="15"/>
      <c r="F221" s="15"/>
      <c r="G221" s="189"/>
      <c r="H221" s="15"/>
      <c r="I221" s="196"/>
      <c r="J221" s="125"/>
      <c r="K221" s="127"/>
      <c r="L221" s="124"/>
      <c r="M221" s="117" t="str">
        <f>IF(ISBLANK($L221),"",VLOOKUP($L221,'Clés d''affectation'!$B$2:$E$200,2,0))</f>
        <v/>
      </c>
      <c r="N221" s="130" t="str">
        <f t="shared" si="3"/>
        <v/>
      </c>
      <c r="O221" s="34"/>
      <c r="P221" s="197"/>
      <c r="Q221" s="198"/>
      <c r="R221" s="71"/>
    </row>
    <row r="222" spans="1:18" ht="15" customHeight="1" x14ac:dyDescent="0.3">
      <c r="A222" s="122"/>
      <c r="B222" s="195"/>
      <c r="C222" s="15"/>
      <c r="D222" s="124"/>
      <c r="E222" s="15"/>
      <c r="F222" s="15"/>
      <c r="G222" s="189"/>
      <c r="H222" s="15"/>
      <c r="I222" s="196"/>
      <c r="J222" s="125"/>
      <c r="K222" s="127"/>
      <c r="L222" s="124"/>
      <c r="M222" s="117" t="str">
        <f>IF(ISBLANK($L222),"",VLOOKUP($L222,'Clés d''affectation'!$B$2:$E$200,2,0))</f>
        <v/>
      </c>
      <c r="N222" s="130" t="str">
        <f t="shared" si="3"/>
        <v/>
      </c>
      <c r="O222" s="34"/>
      <c r="P222" s="197"/>
      <c r="Q222" s="198"/>
      <c r="R222" s="71"/>
    </row>
    <row r="223" spans="1:18" ht="15" customHeight="1" x14ac:dyDescent="0.3">
      <c r="A223" s="122"/>
      <c r="B223" s="195"/>
      <c r="C223" s="15"/>
      <c r="D223" s="124"/>
      <c r="E223" s="15"/>
      <c r="F223" s="15"/>
      <c r="G223" s="189"/>
      <c r="H223" s="15"/>
      <c r="I223" s="196"/>
      <c r="J223" s="125"/>
      <c r="K223" s="127"/>
      <c r="L223" s="124"/>
      <c r="M223" s="117" t="str">
        <f>IF(ISBLANK($L223),"",VLOOKUP($L223,'Clés d''affectation'!$B$2:$E$200,2,0))</f>
        <v/>
      </c>
      <c r="N223" s="130" t="str">
        <f t="shared" si="3"/>
        <v/>
      </c>
      <c r="O223" s="34"/>
      <c r="P223" s="197"/>
      <c r="Q223" s="198"/>
      <c r="R223" s="71"/>
    </row>
    <row r="224" spans="1:18" ht="15" customHeight="1" x14ac:dyDescent="0.3">
      <c r="A224" s="122"/>
      <c r="B224" s="195"/>
      <c r="C224" s="15"/>
      <c r="D224" s="124"/>
      <c r="E224" s="15"/>
      <c r="F224" s="15"/>
      <c r="G224" s="189"/>
      <c r="H224" s="15"/>
      <c r="I224" s="196"/>
      <c r="J224" s="125"/>
      <c r="K224" s="127"/>
      <c r="L224" s="124"/>
      <c r="M224" s="117" t="str">
        <f>IF(ISBLANK($L224),"",VLOOKUP($L224,'Clés d''affectation'!$B$2:$E$200,2,0))</f>
        <v/>
      </c>
      <c r="N224" s="130" t="str">
        <f t="shared" si="3"/>
        <v/>
      </c>
      <c r="O224" s="34"/>
      <c r="P224" s="197"/>
      <c r="Q224" s="198"/>
      <c r="R224" s="71"/>
    </row>
    <row r="225" spans="1:18" ht="15" customHeight="1" x14ac:dyDescent="0.3">
      <c r="A225" s="122"/>
      <c r="B225" s="195"/>
      <c r="C225" s="15"/>
      <c r="D225" s="124"/>
      <c r="E225" s="15"/>
      <c r="F225" s="15"/>
      <c r="G225" s="189"/>
      <c r="H225" s="15"/>
      <c r="I225" s="196"/>
      <c r="J225" s="125"/>
      <c r="K225" s="127"/>
      <c r="L225" s="124"/>
      <c r="M225" s="117" t="str">
        <f>IF(ISBLANK($L225),"",VLOOKUP($L225,'Clés d''affectation'!$B$2:$E$200,2,0))</f>
        <v/>
      </c>
      <c r="N225" s="130" t="str">
        <f t="shared" si="3"/>
        <v/>
      </c>
      <c r="O225" s="34"/>
      <c r="P225" s="197"/>
      <c r="Q225" s="198"/>
      <c r="R225" s="71"/>
    </row>
    <row r="226" spans="1:18" ht="15" customHeight="1" x14ac:dyDescent="0.3">
      <c r="A226" s="122"/>
      <c r="B226" s="195"/>
      <c r="C226" s="15"/>
      <c r="D226" s="124"/>
      <c r="E226" s="15"/>
      <c r="F226" s="15"/>
      <c r="G226" s="189"/>
      <c r="H226" s="15"/>
      <c r="I226" s="196"/>
      <c r="J226" s="125"/>
      <c r="K226" s="127"/>
      <c r="L226" s="124"/>
      <c r="M226" s="117" t="str">
        <f>IF(ISBLANK($L226),"",VLOOKUP($L226,'Clés d''affectation'!$B$2:$E$200,2,0))</f>
        <v/>
      </c>
      <c r="N226" s="130" t="str">
        <f t="shared" si="3"/>
        <v/>
      </c>
      <c r="O226" s="34"/>
      <c r="P226" s="197"/>
      <c r="Q226" s="198"/>
      <c r="R226" s="71"/>
    </row>
    <row r="227" spans="1:18" ht="15" customHeight="1" x14ac:dyDescent="0.3">
      <c r="A227" s="122"/>
      <c r="B227" s="195"/>
      <c r="C227" s="15"/>
      <c r="D227" s="124"/>
      <c r="E227" s="15"/>
      <c r="F227" s="15"/>
      <c r="G227" s="189"/>
      <c r="H227" s="15"/>
      <c r="I227" s="196"/>
      <c r="J227" s="125"/>
      <c r="K227" s="127"/>
      <c r="L227" s="124"/>
      <c r="M227" s="117" t="str">
        <f>IF(ISBLANK($L227),"",VLOOKUP($L227,'Clés d''affectation'!$B$2:$E$200,2,0))</f>
        <v/>
      </c>
      <c r="N227" s="130" t="str">
        <f t="shared" si="3"/>
        <v/>
      </c>
      <c r="O227" s="34"/>
      <c r="P227" s="197"/>
      <c r="Q227" s="198"/>
      <c r="R227" s="71"/>
    </row>
    <row r="228" spans="1:18" ht="15" customHeight="1" x14ac:dyDescent="0.3">
      <c r="A228" s="122"/>
      <c r="B228" s="195"/>
      <c r="C228" s="15"/>
      <c r="D228" s="124"/>
      <c r="E228" s="15"/>
      <c r="F228" s="15"/>
      <c r="G228" s="189"/>
      <c r="H228" s="15"/>
      <c r="I228" s="196"/>
      <c r="J228" s="125"/>
      <c r="K228" s="127"/>
      <c r="L228" s="124"/>
      <c r="M228" s="117" t="str">
        <f>IF(ISBLANK($L228),"",VLOOKUP($L228,'Clés d''affectation'!$B$2:$E$200,2,0))</f>
        <v/>
      </c>
      <c r="N228" s="130" t="str">
        <f t="shared" si="3"/>
        <v/>
      </c>
      <c r="O228" s="34"/>
      <c r="P228" s="197"/>
      <c r="Q228" s="198"/>
      <c r="R228" s="71"/>
    </row>
    <row r="229" spans="1:18" ht="15" customHeight="1" x14ac:dyDescent="0.3">
      <c r="A229" s="122"/>
      <c r="B229" s="195"/>
      <c r="C229" s="15"/>
      <c r="D229" s="124"/>
      <c r="E229" s="15"/>
      <c r="F229" s="15"/>
      <c r="G229" s="189"/>
      <c r="H229" s="15"/>
      <c r="I229" s="196"/>
      <c r="J229" s="125"/>
      <c r="K229" s="127"/>
      <c r="L229" s="124"/>
      <c r="M229" s="117" t="str">
        <f>IF(ISBLANK($L229),"",VLOOKUP($L229,'Clés d''affectation'!$B$2:$E$200,2,0))</f>
        <v/>
      </c>
      <c r="N229" s="130" t="str">
        <f t="shared" si="3"/>
        <v/>
      </c>
      <c r="O229" s="34"/>
      <c r="P229" s="197"/>
      <c r="Q229" s="198"/>
      <c r="R229" s="71"/>
    </row>
    <row r="230" spans="1:18" ht="15" customHeight="1" x14ac:dyDescent="0.3">
      <c r="A230" s="122"/>
      <c r="B230" s="195"/>
      <c r="C230" s="15"/>
      <c r="D230" s="124"/>
      <c r="E230" s="15"/>
      <c r="F230" s="15"/>
      <c r="G230" s="189"/>
      <c r="H230" s="15"/>
      <c r="I230" s="196"/>
      <c r="J230" s="125"/>
      <c r="K230" s="127"/>
      <c r="L230" s="124"/>
      <c r="M230" s="117" t="str">
        <f>IF(ISBLANK($L230),"",VLOOKUP($L230,'Clés d''affectation'!$B$2:$E$200,2,0))</f>
        <v/>
      </c>
      <c r="N230" s="130" t="str">
        <f t="shared" si="3"/>
        <v/>
      </c>
      <c r="O230" s="34"/>
      <c r="P230" s="197"/>
      <c r="Q230" s="198"/>
      <c r="R230" s="71"/>
    </row>
    <row r="231" spans="1:18" ht="15" customHeight="1" x14ac:dyDescent="0.3">
      <c r="A231" s="122"/>
      <c r="B231" s="195"/>
      <c r="C231" s="15"/>
      <c r="D231" s="124"/>
      <c r="E231" s="15"/>
      <c r="F231" s="15"/>
      <c r="G231" s="189"/>
      <c r="H231" s="15"/>
      <c r="I231" s="196"/>
      <c r="J231" s="125"/>
      <c r="K231" s="127"/>
      <c r="L231" s="124"/>
      <c r="M231" s="117" t="str">
        <f>IF(ISBLANK($L231),"",VLOOKUP($L231,'Clés d''affectation'!$B$2:$E$200,2,0))</f>
        <v/>
      </c>
      <c r="N231" s="130" t="str">
        <f t="shared" si="3"/>
        <v/>
      </c>
      <c r="O231" s="34"/>
      <c r="P231" s="197"/>
      <c r="Q231" s="198"/>
      <c r="R231" s="71"/>
    </row>
    <row r="232" spans="1:18" ht="15" customHeight="1" x14ac:dyDescent="0.3">
      <c r="A232" s="122"/>
      <c r="B232" s="195"/>
      <c r="C232" s="15"/>
      <c r="D232" s="124"/>
      <c r="E232" s="15"/>
      <c r="F232" s="15"/>
      <c r="G232" s="189"/>
      <c r="H232" s="15"/>
      <c r="I232" s="196"/>
      <c r="J232" s="125"/>
      <c r="K232" s="127"/>
      <c r="L232" s="124"/>
      <c r="M232" s="117" t="str">
        <f>IF(ISBLANK($L232),"",VLOOKUP($L232,'Clés d''affectation'!$B$2:$E$200,2,0))</f>
        <v/>
      </c>
      <c r="N232" s="130" t="str">
        <f t="shared" si="3"/>
        <v/>
      </c>
      <c r="O232" s="34"/>
      <c r="P232" s="197"/>
      <c r="Q232" s="198"/>
      <c r="R232" s="71"/>
    </row>
    <row r="233" spans="1:18" ht="15" customHeight="1" x14ac:dyDescent="0.3">
      <c r="A233" s="122"/>
      <c r="B233" s="195"/>
      <c r="C233" s="15"/>
      <c r="D233" s="124"/>
      <c r="E233" s="15"/>
      <c r="F233" s="15"/>
      <c r="G233" s="189"/>
      <c r="H233" s="15"/>
      <c r="I233" s="196"/>
      <c r="J233" s="125"/>
      <c r="K233" s="127"/>
      <c r="L233" s="124"/>
      <c r="M233" s="117" t="str">
        <f>IF(ISBLANK($L233),"",VLOOKUP($L233,'Clés d''affectation'!$B$2:$E$200,2,0))</f>
        <v/>
      </c>
      <c r="N233" s="130" t="str">
        <f t="shared" si="3"/>
        <v/>
      </c>
      <c r="O233" s="34"/>
      <c r="P233" s="197"/>
      <c r="Q233" s="198"/>
      <c r="R233" s="71"/>
    </row>
    <row r="234" spans="1:18" ht="15" customHeight="1" x14ac:dyDescent="0.3">
      <c r="A234" s="122"/>
      <c r="B234" s="195"/>
      <c r="C234" s="15"/>
      <c r="D234" s="124"/>
      <c r="E234" s="15"/>
      <c r="F234" s="15"/>
      <c r="G234" s="189"/>
      <c r="H234" s="15"/>
      <c r="I234" s="196"/>
      <c r="J234" s="125"/>
      <c r="K234" s="127"/>
      <c r="L234" s="124"/>
      <c r="M234" s="117" t="str">
        <f>IF(ISBLANK($L234),"",VLOOKUP($L234,'Clés d''affectation'!$B$2:$E$200,2,0))</f>
        <v/>
      </c>
      <c r="N234" s="130" t="str">
        <f t="shared" si="3"/>
        <v/>
      </c>
      <c r="O234" s="34"/>
      <c r="P234" s="197"/>
      <c r="Q234" s="198"/>
      <c r="R234" s="71"/>
    </row>
    <row r="235" spans="1:18" ht="15" customHeight="1" x14ac:dyDescent="0.3">
      <c r="A235" s="122"/>
      <c r="B235" s="195"/>
      <c r="C235" s="15"/>
      <c r="D235" s="124"/>
      <c r="E235" s="15"/>
      <c r="F235" s="15"/>
      <c r="G235" s="189"/>
      <c r="H235" s="15"/>
      <c r="I235" s="196"/>
      <c r="J235" s="125"/>
      <c r="K235" s="127"/>
      <c r="L235" s="124"/>
      <c r="M235" s="117" t="str">
        <f>IF(ISBLANK($L235),"",VLOOKUP($L235,'Clés d''affectation'!$B$2:$E$200,2,0))</f>
        <v/>
      </c>
      <c r="N235" s="130" t="str">
        <f t="shared" si="3"/>
        <v/>
      </c>
      <c r="O235" s="34"/>
      <c r="P235" s="197"/>
      <c r="Q235" s="198"/>
      <c r="R235" s="71"/>
    </row>
    <row r="236" spans="1:18" ht="15" customHeight="1" x14ac:dyDescent="0.3">
      <c r="A236" s="122"/>
      <c r="B236" s="195"/>
      <c r="C236" s="15"/>
      <c r="D236" s="124"/>
      <c r="E236" s="15"/>
      <c r="F236" s="15"/>
      <c r="G236" s="189"/>
      <c r="H236" s="15"/>
      <c r="I236" s="196"/>
      <c r="J236" s="125"/>
      <c r="K236" s="127"/>
      <c r="L236" s="124"/>
      <c r="M236" s="117" t="str">
        <f>IF(ISBLANK($L236),"",VLOOKUP($L236,'Clés d''affectation'!$B$2:$E$200,2,0))</f>
        <v/>
      </c>
      <c r="N236" s="130" t="str">
        <f t="shared" si="3"/>
        <v/>
      </c>
      <c r="O236" s="34"/>
      <c r="P236" s="197"/>
      <c r="Q236" s="198"/>
      <c r="R236" s="71"/>
    </row>
    <row r="237" spans="1:18" ht="15" customHeight="1" x14ac:dyDescent="0.3">
      <c r="A237" s="122"/>
      <c r="B237" s="195"/>
      <c r="C237" s="15"/>
      <c r="D237" s="124"/>
      <c r="E237" s="15"/>
      <c r="F237" s="15"/>
      <c r="G237" s="189"/>
      <c r="H237" s="15"/>
      <c r="I237" s="196"/>
      <c r="J237" s="125"/>
      <c r="K237" s="127"/>
      <c r="L237" s="124"/>
      <c r="M237" s="117" t="str">
        <f>IF(ISBLANK($L237),"",VLOOKUP($L237,'Clés d''affectation'!$B$2:$E$200,2,0))</f>
        <v/>
      </c>
      <c r="N237" s="130" t="str">
        <f t="shared" si="3"/>
        <v/>
      </c>
      <c r="O237" s="34"/>
      <c r="P237" s="197"/>
      <c r="Q237" s="198"/>
      <c r="R237" s="71"/>
    </row>
    <row r="238" spans="1:18" ht="15" customHeight="1" x14ac:dyDescent="0.3">
      <c r="A238" s="122"/>
      <c r="B238" s="195"/>
      <c r="C238" s="15"/>
      <c r="D238" s="124"/>
      <c r="E238" s="15"/>
      <c r="F238" s="15"/>
      <c r="G238" s="189"/>
      <c r="H238" s="15"/>
      <c r="I238" s="196"/>
      <c r="J238" s="125"/>
      <c r="K238" s="127"/>
      <c r="L238" s="124"/>
      <c r="M238" s="117" t="str">
        <f>IF(ISBLANK($L238),"",VLOOKUP($L238,'Clés d''affectation'!$B$2:$E$200,2,0))</f>
        <v/>
      </c>
      <c r="N238" s="130" t="str">
        <f t="shared" si="3"/>
        <v/>
      </c>
      <c r="O238" s="34"/>
      <c r="P238" s="197"/>
      <c r="Q238" s="198"/>
      <c r="R238" s="71"/>
    </row>
    <row r="239" spans="1:18" ht="15" customHeight="1" x14ac:dyDescent="0.3">
      <c r="A239" s="122"/>
      <c r="B239" s="195"/>
      <c r="C239" s="15"/>
      <c r="D239" s="124"/>
      <c r="E239" s="15"/>
      <c r="F239" s="15"/>
      <c r="G239" s="189"/>
      <c r="H239" s="15"/>
      <c r="I239" s="196"/>
      <c r="J239" s="125"/>
      <c r="K239" s="127"/>
      <c r="L239" s="124"/>
      <c r="M239" s="117" t="str">
        <f>IF(ISBLANK($L239),"",VLOOKUP($L239,'Clés d''affectation'!$B$2:$E$200,2,0))</f>
        <v/>
      </c>
      <c r="N239" s="130" t="str">
        <f t="shared" si="3"/>
        <v/>
      </c>
      <c r="O239" s="34"/>
      <c r="P239" s="197"/>
      <c r="Q239" s="198"/>
      <c r="R239" s="71"/>
    </row>
    <row r="240" spans="1:18" ht="15" customHeight="1" x14ac:dyDescent="0.3">
      <c r="A240" s="122"/>
      <c r="B240" s="195"/>
      <c r="C240" s="15"/>
      <c r="D240" s="124"/>
      <c r="E240" s="15"/>
      <c r="F240" s="15"/>
      <c r="G240" s="189"/>
      <c r="H240" s="15"/>
      <c r="I240" s="196"/>
      <c r="J240" s="125"/>
      <c r="K240" s="127"/>
      <c r="L240" s="124"/>
      <c r="M240" s="117" t="str">
        <f>IF(ISBLANK($L240),"",VLOOKUP($L240,'Clés d''affectation'!$B$2:$E$200,2,0))</f>
        <v/>
      </c>
      <c r="N240" s="130" t="str">
        <f t="shared" si="3"/>
        <v/>
      </c>
      <c r="O240" s="34"/>
      <c r="P240" s="197"/>
      <c r="Q240" s="198"/>
      <c r="R240" s="71"/>
    </row>
    <row r="241" spans="1:18" ht="15" customHeight="1" x14ac:dyDescent="0.3">
      <c r="A241" s="122"/>
      <c r="B241" s="195"/>
      <c r="C241" s="15"/>
      <c r="D241" s="124"/>
      <c r="E241" s="15"/>
      <c r="F241" s="15"/>
      <c r="G241" s="189"/>
      <c r="H241" s="15"/>
      <c r="I241" s="196"/>
      <c r="J241" s="125"/>
      <c r="K241" s="127"/>
      <c r="L241" s="124"/>
      <c r="M241" s="117" t="str">
        <f>IF(ISBLANK($L241),"",VLOOKUP($L241,'Clés d''affectation'!$B$2:$E$200,2,0))</f>
        <v/>
      </c>
      <c r="N241" s="130" t="str">
        <f t="shared" si="3"/>
        <v/>
      </c>
      <c r="O241" s="34"/>
      <c r="P241" s="197"/>
      <c r="Q241" s="198"/>
      <c r="R241" s="71"/>
    </row>
    <row r="242" spans="1:18" ht="15" customHeight="1" x14ac:dyDescent="0.3">
      <c r="A242" s="122"/>
      <c r="B242" s="195"/>
      <c r="C242" s="15"/>
      <c r="D242" s="124"/>
      <c r="E242" s="15"/>
      <c r="F242" s="15"/>
      <c r="G242" s="189"/>
      <c r="H242" s="15"/>
      <c r="I242" s="196"/>
      <c r="J242" s="125"/>
      <c r="K242" s="127"/>
      <c r="L242" s="124"/>
      <c r="M242" s="117" t="str">
        <f>IF(ISBLANK($L242),"",VLOOKUP($L242,'Clés d''affectation'!$B$2:$E$200,2,0))</f>
        <v/>
      </c>
      <c r="N242" s="130" t="str">
        <f t="shared" si="3"/>
        <v/>
      </c>
      <c r="O242" s="34"/>
      <c r="P242" s="197"/>
      <c r="Q242" s="198"/>
      <c r="R242" s="71"/>
    </row>
    <row r="243" spans="1:18" ht="15" customHeight="1" x14ac:dyDescent="0.3">
      <c r="A243" s="122"/>
      <c r="B243" s="195"/>
      <c r="C243" s="15"/>
      <c r="D243" s="124"/>
      <c r="E243" s="15"/>
      <c r="F243" s="15"/>
      <c r="G243" s="189"/>
      <c r="H243" s="15"/>
      <c r="I243" s="196"/>
      <c r="J243" s="125"/>
      <c r="K243" s="127"/>
      <c r="L243" s="124"/>
      <c r="M243" s="117" t="str">
        <f>IF(ISBLANK($L243),"",VLOOKUP($L243,'Clés d''affectation'!$B$2:$E$200,2,0))</f>
        <v/>
      </c>
      <c r="N243" s="130" t="str">
        <f t="shared" si="3"/>
        <v/>
      </c>
      <c r="O243" s="34"/>
      <c r="P243" s="197"/>
      <c r="Q243" s="198"/>
      <c r="R243" s="71"/>
    </row>
    <row r="244" spans="1:18" ht="15" customHeight="1" x14ac:dyDescent="0.3">
      <c r="A244" s="122"/>
      <c r="B244" s="195"/>
      <c r="C244" s="15"/>
      <c r="D244" s="124"/>
      <c r="E244" s="15"/>
      <c r="F244" s="15"/>
      <c r="G244" s="189"/>
      <c r="H244" s="15"/>
      <c r="I244" s="196"/>
      <c r="J244" s="125"/>
      <c r="K244" s="127"/>
      <c r="L244" s="124"/>
      <c r="M244" s="117" t="str">
        <f>IF(ISBLANK($L244),"",VLOOKUP($L244,'Clés d''affectation'!$B$2:$E$200,2,0))</f>
        <v/>
      </c>
      <c r="N244" s="130" t="str">
        <f t="shared" si="3"/>
        <v/>
      </c>
      <c r="O244" s="34"/>
      <c r="P244" s="197"/>
      <c r="Q244" s="198"/>
      <c r="R244" s="71"/>
    </row>
    <row r="245" spans="1:18" ht="15" customHeight="1" x14ac:dyDescent="0.3">
      <c r="A245" s="122"/>
      <c r="B245" s="195"/>
      <c r="C245" s="15"/>
      <c r="D245" s="124"/>
      <c r="E245" s="15"/>
      <c r="F245" s="15"/>
      <c r="G245" s="189"/>
      <c r="H245" s="15"/>
      <c r="I245" s="196"/>
      <c r="J245" s="125"/>
      <c r="K245" s="127"/>
      <c r="L245" s="124"/>
      <c r="M245" s="117" t="str">
        <f>IF(ISBLANK($L245),"",VLOOKUP($L245,'Clés d''affectation'!$B$2:$E$200,2,0))</f>
        <v/>
      </c>
      <c r="N245" s="130" t="str">
        <f t="shared" si="3"/>
        <v/>
      </c>
      <c r="O245" s="34"/>
      <c r="P245" s="197"/>
      <c r="Q245" s="198"/>
      <c r="R245" s="71"/>
    </row>
    <row r="246" spans="1:18" ht="15" customHeight="1" x14ac:dyDescent="0.3">
      <c r="A246" s="122"/>
      <c r="B246" s="195"/>
      <c r="C246" s="15"/>
      <c r="D246" s="124"/>
      <c r="E246" s="15"/>
      <c r="F246" s="15"/>
      <c r="G246" s="189"/>
      <c r="H246" s="15"/>
      <c r="I246" s="196"/>
      <c r="J246" s="125"/>
      <c r="K246" s="127"/>
      <c r="L246" s="124"/>
      <c r="M246" s="117" t="str">
        <f>IF(ISBLANK($L246),"",VLOOKUP($L246,'Clés d''affectation'!$B$2:$E$200,2,0))</f>
        <v/>
      </c>
      <c r="N246" s="130" t="str">
        <f t="shared" si="3"/>
        <v/>
      </c>
      <c r="O246" s="34"/>
      <c r="P246" s="197"/>
      <c r="Q246" s="198"/>
      <c r="R246" s="71"/>
    </row>
    <row r="247" spans="1:18" ht="15" customHeight="1" x14ac:dyDescent="0.3">
      <c r="A247" s="122"/>
      <c r="B247" s="195"/>
      <c r="C247" s="15"/>
      <c r="D247" s="124"/>
      <c r="E247" s="15"/>
      <c r="F247" s="15"/>
      <c r="G247" s="189"/>
      <c r="H247" s="15"/>
      <c r="I247" s="196"/>
      <c r="J247" s="125"/>
      <c r="K247" s="127"/>
      <c r="L247" s="124"/>
      <c r="M247" s="117" t="str">
        <f>IF(ISBLANK($L247),"",VLOOKUP($L247,'Clés d''affectation'!$B$2:$E$200,2,0))</f>
        <v/>
      </c>
      <c r="N247" s="130" t="str">
        <f t="shared" si="3"/>
        <v/>
      </c>
      <c r="O247" s="34"/>
      <c r="P247" s="197"/>
      <c r="Q247" s="198"/>
      <c r="R247" s="71"/>
    </row>
    <row r="248" spans="1:18" ht="15" customHeight="1" x14ac:dyDescent="0.3">
      <c r="A248" s="122"/>
      <c r="B248" s="195"/>
      <c r="C248" s="15"/>
      <c r="D248" s="124"/>
      <c r="E248" s="15"/>
      <c r="F248" s="15"/>
      <c r="G248" s="189"/>
      <c r="H248" s="15"/>
      <c r="I248" s="196"/>
      <c r="J248" s="125"/>
      <c r="K248" s="127"/>
      <c r="L248" s="124"/>
      <c r="M248" s="117" t="str">
        <f>IF(ISBLANK($L248),"",VLOOKUP($L248,'Clés d''affectation'!$B$2:$E$200,2,0))</f>
        <v/>
      </c>
      <c r="N248" s="130" t="str">
        <f t="shared" si="3"/>
        <v/>
      </c>
      <c r="O248" s="34"/>
      <c r="P248" s="197"/>
      <c r="Q248" s="198"/>
      <c r="R248" s="71"/>
    </row>
    <row r="249" spans="1:18" ht="15" customHeight="1" x14ac:dyDescent="0.3">
      <c r="A249" s="122"/>
      <c r="B249" s="195"/>
      <c r="C249" s="15"/>
      <c r="D249" s="124"/>
      <c r="E249" s="15"/>
      <c r="F249" s="15"/>
      <c r="G249" s="189"/>
      <c r="H249" s="15"/>
      <c r="I249" s="196"/>
      <c r="J249" s="125"/>
      <c r="K249" s="127"/>
      <c r="L249" s="124"/>
      <c r="M249" s="117" t="str">
        <f>IF(ISBLANK($L249),"",VLOOKUP($L249,'Clés d''affectation'!$B$2:$E$200,2,0))</f>
        <v/>
      </c>
      <c r="N249" s="130" t="str">
        <f t="shared" si="3"/>
        <v/>
      </c>
      <c r="O249" s="34"/>
      <c r="P249" s="197"/>
      <c r="Q249" s="198"/>
      <c r="R249" s="71"/>
    </row>
    <row r="250" spans="1:18" ht="15" customHeight="1" x14ac:dyDescent="0.3">
      <c r="A250" s="122"/>
      <c r="B250" s="195"/>
      <c r="C250" s="15"/>
      <c r="D250" s="124"/>
      <c r="E250" s="15"/>
      <c r="F250" s="15"/>
      <c r="G250" s="189"/>
      <c r="H250" s="15"/>
      <c r="I250" s="196"/>
      <c r="J250" s="125"/>
      <c r="K250" s="127"/>
      <c r="L250" s="124"/>
      <c r="M250" s="117" t="str">
        <f>IF(ISBLANK($L250),"",VLOOKUP($L250,'Clés d''affectation'!$B$2:$E$200,2,0))</f>
        <v/>
      </c>
      <c r="N250" s="130" t="str">
        <f t="shared" si="3"/>
        <v/>
      </c>
      <c r="O250" s="34"/>
      <c r="P250" s="197"/>
      <c r="Q250" s="198"/>
      <c r="R250" s="71"/>
    </row>
    <row r="251" spans="1:18" ht="15" customHeight="1" x14ac:dyDescent="0.3">
      <c r="A251" s="122"/>
      <c r="B251" s="195"/>
      <c r="C251" s="15"/>
      <c r="D251" s="124"/>
      <c r="E251" s="15"/>
      <c r="F251" s="15"/>
      <c r="G251" s="189"/>
      <c r="H251" s="15"/>
      <c r="I251" s="196"/>
      <c r="J251" s="125"/>
      <c r="K251" s="127"/>
      <c r="L251" s="124"/>
      <c r="M251" s="117" t="str">
        <f>IF(ISBLANK($L251),"",VLOOKUP($L251,'Clés d''affectation'!$B$2:$E$200,2,0))</f>
        <v/>
      </c>
      <c r="N251" s="130" t="str">
        <f t="shared" si="3"/>
        <v/>
      </c>
      <c r="O251" s="34"/>
      <c r="P251" s="197"/>
      <c r="Q251" s="198"/>
      <c r="R251" s="71"/>
    </row>
    <row r="252" spans="1:18" ht="15" customHeight="1" x14ac:dyDescent="0.3">
      <c r="A252" s="122"/>
      <c r="B252" s="195"/>
      <c r="C252" s="15"/>
      <c r="D252" s="124"/>
      <c r="E252" s="15"/>
      <c r="F252" s="15"/>
      <c r="G252" s="189"/>
      <c r="H252" s="15"/>
      <c r="I252" s="196"/>
      <c r="J252" s="125"/>
      <c r="K252" s="127"/>
      <c r="L252" s="124"/>
      <c r="M252" s="117" t="str">
        <f>IF(ISBLANK($L252),"",VLOOKUP($L252,'Clés d''affectation'!$B$2:$E$200,2,0))</f>
        <v/>
      </c>
      <c r="N252" s="130" t="str">
        <f t="shared" si="3"/>
        <v/>
      </c>
      <c r="O252" s="34"/>
      <c r="P252" s="197"/>
      <c r="Q252" s="198"/>
      <c r="R252" s="71"/>
    </row>
    <row r="253" spans="1:18" ht="15" customHeight="1" x14ac:dyDescent="0.3">
      <c r="A253" s="122"/>
      <c r="B253" s="195"/>
      <c r="C253" s="15"/>
      <c r="D253" s="124"/>
      <c r="E253" s="15"/>
      <c r="F253" s="15"/>
      <c r="G253" s="189"/>
      <c r="H253" s="15"/>
      <c r="I253" s="196"/>
      <c r="J253" s="125"/>
      <c r="K253" s="127"/>
      <c r="L253" s="124"/>
      <c r="M253" s="117" t="str">
        <f>IF(ISBLANK($L253),"",VLOOKUP($L253,'Clés d''affectation'!$B$2:$E$200,2,0))</f>
        <v/>
      </c>
      <c r="N253" s="130" t="str">
        <f t="shared" si="3"/>
        <v/>
      </c>
      <c r="O253" s="34"/>
      <c r="P253" s="197"/>
      <c r="Q253" s="198"/>
      <c r="R253" s="71"/>
    </row>
    <row r="254" spans="1:18" ht="15" customHeight="1" x14ac:dyDescent="0.3">
      <c r="A254" s="122"/>
      <c r="B254" s="195"/>
      <c r="C254" s="15"/>
      <c r="D254" s="124"/>
      <c r="E254" s="15"/>
      <c r="F254" s="15"/>
      <c r="G254" s="189"/>
      <c r="H254" s="15"/>
      <c r="I254" s="196"/>
      <c r="J254" s="125"/>
      <c r="K254" s="127"/>
      <c r="L254" s="124"/>
      <c r="M254" s="117" t="str">
        <f>IF(ISBLANK($L254),"",VLOOKUP($L254,'Clés d''affectation'!$B$2:$E$200,2,0))</f>
        <v/>
      </c>
      <c r="N254" s="130" t="str">
        <f t="shared" si="3"/>
        <v/>
      </c>
      <c r="O254" s="34"/>
      <c r="P254" s="197"/>
      <c r="Q254" s="198"/>
      <c r="R254" s="71"/>
    </row>
    <row r="255" spans="1:18" ht="15" customHeight="1" x14ac:dyDescent="0.3">
      <c r="A255" s="122"/>
      <c r="B255" s="195"/>
      <c r="C255" s="15"/>
      <c r="D255" s="124"/>
      <c r="E255" s="15"/>
      <c r="F255" s="15"/>
      <c r="G255" s="189"/>
      <c r="H255" s="15"/>
      <c r="I255" s="196"/>
      <c r="J255" s="125"/>
      <c r="K255" s="127"/>
      <c r="L255" s="124"/>
      <c r="M255" s="117" t="str">
        <f>IF(ISBLANK($L255),"",VLOOKUP($L255,'Clés d''affectation'!$B$2:$E$200,2,0))</f>
        <v/>
      </c>
      <c r="N255" s="130" t="str">
        <f t="shared" si="3"/>
        <v/>
      </c>
      <c r="O255" s="34"/>
      <c r="P255" s="197"/>
      <c r="Q255" s="198"/>
      <c r="R255" s="71"/>
    </row>
    <row r="256" spans="1:18" ht="15" customHeight="1" x14ac:dyDescent="0.3">
      <c r="A256" s="122"/>
      <c r="B256" s="195"/>
      <c r="C256" s="15"/>
      <c r="D256" s="124"/>
      <c r="E256" s="15"/>
      <c r="F256" s="15"/>
      <c r="G256" s="189"/>
      <c r="H256" s="15"/>
      <c r="I256" s="196"/>
      <c r="J256" s="125"/>
      <c r="K256" s="127"/>
      <c r="L256" s="124"/>
      <c r="M256" s="117" t="str">
        <f>IF(ISBLANK($L256),"",VLOOKUP($L256,'Clés d''affectation'!$B$2:$E$200,2,0))</f>
        <v/>
      </c>
      <c r="N256" s="130" t="str">
        <f t="shared" si="3"/>
        <v/>
      </c>
      <c r="O256" s="34"/>
      <c r="P256" s="197"/>
      <c r="Q256" s="198"/>
      <c r="R256" s="71"/>
    </row>
    <row r="257" spans="1:18" ht="15" customHeight="1" x14ac:dyDescent="0.3">
      <c r="A257" s="122"/>
      <c r="B257" s="195"/>
      <c r="C257" s="15"/>
      <c r="D257" s="124"/>
      <c r="E257" s="15"/>
      <c r="F257" s="15"/>
      <c r="G257" s="189"/>
      <c r="H257" s="15"/>
      <c r="I257" s="196"/>
      <c r="J257" s="125"/>
      <c r="K257" s="127"/>
      <c r="L257" s="124"/>
      <c r="M257" s="117" t="str">
        <f>IF(ISBLANK($L257),"",VLOOKUP($L257,'Clés d''affectation'!$B$2:$E$200,2,0))</f>
        <v/>
      </c>
      <c r="N257" s="130" t="str">
        <f t="shared" si="3"/>
        <v/>
      </c>
      <c r="O257" s="34"/>
      <c r="P257" s="197"/>
      <c r="Q257" s="198"/>
      <c r="R257" s="71"/>
    </row>
    <row r="258" spans="1:18" ht="15" customHeight="1" x14ac:dyDescent="0.3">
      <c r="A258" s="122"/>
      <c r="B258" s="195"/>
      <c r="C258" s="15"/>
      <c r="D258" s="124"/>
      <c r="E258" s="15"/>
      <c r="F258" s="15"/>
      <c r="G258" s="189"/>
      <c r="H258" s="15"/>
      <c r="I258" s="196"/>
      <c r="J258" s="125"/>
      <c r="K258" s="127"/>
      <c r="L258" s="124"/>
      <c r="M258" s="117" t="str">
        <f>IF(ISBLANK($L258),"",VLOOKUP($L258,'Clés d''affectation'!$B$2:$E$200,2,0))</f>
        <v/>
      </c>
      <c r="N258" s="130" t="str">
        <f t="shared" si="3"/>
        <v/>
      </c>
      <c r="O258" s="34"/>
      <c r="P258" s="197"/>
      <c r="Q258" s="198"/>
      <c r="R258" s="71"/>
    </row>
    <row r="259" spans="1:18" ht="15" customHeight="1" x14ac:dyDescent="0.3">
      <c r="A259" s="122"/>
      <c r="B259" s="195"/>
      <c r="C259" s="15"/>
      <c r="D259" s="124"/>
      <c r="E259" s="15"/>
      <c r="F259" s="15"/>
      <c r="G259" s="189"/>
      <c r="H259" s="15"/>
      <c r="I259" s="196"/>
      <c r="J259" s="125"/>
      <c r="K259" s="127"/>
      <c r="L259" s="124"/>
      <c r="M259" s="117" t="str">
        <f>IF(ISBLANK($L259),"",VLOOKUP($L259,'Clés d''affectation'!$B$2:$E$200,2,0))</f>
        <v/>
      </c>
      <c r="N259" s="130" t="str">
        <f t="shared" ref="N259:N322" si="4">IF(ISBLANK($L259),"",$K259*$M259)</f>
        <v/>
      </c>
      <c r="O259" s="34"/>
      <c r="P259" s="197"/>
      <c r="Q259" s="198"/>
      <c r="R259" s="71"/>
    </row>
    <row r="260" spans="1:18" ht="15" customHeight="1" x14ac:dyDescent="0.3">
      <c r="A260" s="122"/>
      <c r="B260" s="195"/>
      <c r="C260" s="15"/>
      <c r="D260" s="124"/>
      <c r="E260" s="15"/>
      <c r="F260" s="15"/>
      <c r="G260" s="189"/>
      <c r="H260" s="15"/>
      <c r="I260" s="196"/>
      <c r="J260" s="125"/>
      <c r="K260" s="127"/>
      <c r="L260" s="124"/>
      <c r="M260" s="117" t="str">
        <f>IF(ISBLANK($L260),"",VLOOKUP($L260,'Clés d''affectation'!$B$2:$E$200,2,0))</f>
        <v/>
      </c>
      <c r="N260" s="130" t="str">
        <f t="shared" si="4"/>
        <v/>
      </c>
      <c r="O260" s="34"/>
      <c r="P260" s="197"/>
      <c r="Q260" s="198"/>
      <c r="R260" s="71"/>
    </row>
    <row r="261" spans="1:18" ht="15" customHeight="1" x14ac:dyDescent="0.3">
      <c r="A261" s="122"/>
      <c r="B261" s="195"/>
      <c r="C261" s="15"/>
      <c r="D261" s="124"/>
      <c r="E261" s="15"/>
      <c r="F261" s="15"/>
      <c r="G261" s="189"/>
      <c r="H261" s="15"/>
      <c r="I261" s="196"/>
      <c r="J261" s="125"/>
      <c r="K261" s="127"/>
      <c r="L261" s="124"/>
      <c r="M261" s="117" t="str">
        <f>IF(ISBLANK($L261),"",VLOOKUP($L261,'Clés d''affectation'!$B$2:$E$200,2,0))</f>
        <v/>
      </c>
      <c r="N261" s="130" t="str">
        <f t="shared" si="4"/>
        <v/>
      </c>
      <c r="O261" s="34"/>
      <c r="P261" s="197"/>
      <c r="Q261" s="198"/>
      <c r="R261" s="71"/>
    </row>
    <row r="262" spans="1:18" ht="15" customHeight="1" x14ac:dyDescent="0.3">
      <c r="A262" s="122"/>
      <c r="B262" s="195"/>
      <c r="C262" s="15"/>
      <c r="D262" s="124"/>
      <c r="E262" s="15"/>
      <c r="F262" s="15"/>
      <c r="G262" s="189"/>
      <c r="H262" s="15"/>
      <c r="I262" s="196"/>
      <c r="J262" s="125"/>
      <c r="K262" s="127"/>
      <c r="L262" s="124"/>
      <c r="M262" s="117" t="str">
        <f>IF(ISBLANK($L262),"",VLOOKUP($L262,'Clés d''affectation'!$B$2:$E$200,2,0))</f>
        <v/>
      </c>
      <c r="N262" s="130" t="str">
        <f t="shared" si="4"/>
        <v/>
      </c>
      <c r="O262" s="34"/>
      <c r="P262" s="197"/>
      <c r="Q262" s="198"/>
      <c r="R262" s="71"/>
    </row>
    <row r="263" spans="1:18" ht="15" customHeight="1" x14ac:dyDescent="0.3">
      <c r="A263" s="122"/>
      <c r="B263" s="195"/>
      <c r="C263" s="15"/>
      <c r="D263" s="124"/>
      <c r="E263" s="15"/>
      <c r="F263" s="15"/>
      <c r="G263" s="189"/>
      <c r="H263" s="15"/>
      <c r="I263" s="196"/>
      <c r="J263" s="125"/>
      <c r="K263" s="127"/>
      <c r="L263" s="124"/>
      <c r="M263" s="117" t="str">
        <f>IF(ISBLANK($L263),"",VLOOKUP($L263,'Clés d''affectation'!$B$2:$E$200,2,0))</f>
        <v/>
      </c>
      <c r="N263" s="130" t="str">
        <f t="shared" si="4"/>
        <v/>
      </c>
      <c r="O263" s="34"/>
      <c r="P263" s="197"/>
      <c r="Q263" s="198"/>
      <c r="R263" s="71"/>
    </row>
    <row r="264" spans="1:18" ht="15" customHeight="1" x14ac:dyDescent="0.3">
      <c r="A264" s="122"/>
      <c r="B264" s="195"/>
      <c r="C264" s="15"/>
      <c r="D264" s="124"/>
      <c r="E264" s="15"/>
      <c r="F264" s="15"/>
      <c r="G264" s="189"/>
      <c r="H264" s="15"/>
      <c r="I264" s="196"/>
      <c r="J264" s="125"/>
      <c r="K264" s="127"/>
      <c r="L264" s="124"/>
      <c r="M264" s="117" t="str">
        <f>IF(ISBLANK($L264),"",VLOOKUP($L264,'Clés d''affectation'!$B$2:$E$200,2,0))</f>
        <v/>
      </c>
      <c r="N264" s="130" t="str">
        <f t="shared" si="4"/>
        <v/>
      </c>
      <c r="O264" s="34"/>
      <c r="P264" s="197"/>
      <c r="Q264" s="198"/>
      <c r="R264" s="71"/>
    </row>
    <row r="265" spans="1:18" ht="15" customHeight="1" x14ac:dyDescent="0.3">
      <c r="A265" s="122"/>
      <c r="B265" s="195"/>
      <c r="C265" s="15"/>
      <c r="D265" s="124"/>
      <c r="E265" s="15"/>
      <c r="F265" s="15"/>
      <c r="G265" s="189"/>
      <c r="H265" s="15"/>
      <c r="I265" s="196"/>
      <c r="J265" s="125"/>
      <c r="K265" s="127"/>
      <c r="L265" s="124"/>
      <c r="M265" s="117" t="str">
        <f>IF(ISBLANK($L265),"",VLOOKUP($L265,'Clés d''affectation'!$B$2:$E$200,2,0))</f>
        <v/>
      </c>
      <c r="N265" s="130" t="str">
        <f t="shared" si="4"/>
        <v/>
      </c>
      <c r="O265" s="34"/>
      <c r="P265" s="197"/>
      <c r="Q265" s="198"/>
      <c r="R265" s="71"/>
    </row>
    <row r="266" spans="1:18" ht="15" customHeight="1" x14ac:dyDescent="0.3">
      <c r="A266" s="122"/>
      <c r="B266" s="195"/>
      <c r="C266" s="15"/>
      <c r="D266" s="124"/>
      <c r="E266" s="15"/>
      <c r="F266" s="15"/>
      <c r="G266" s="189"/>
      <c r="H266" s="15"/>
      <c r="I266" s="196"/>
      <c r="J266" s="125"/>
      <c r="K266" s="127"/>
      <c r="L266" s="124"/>
      <c r="M266" s="117" t="str">
        <f>IF(ISBLANK($L266),"",VLOOKUP($L266,'Clés d''affectation'!$B$2:$E$200,2,0))</f>
        <v/>
      </c>
      <c r="N266" s="130" t="str">
        <f t="shared" si="4"/>
        <v/>
      </c>
      <c r="O266" s="34"/>
      <c r="P266" s="197"/>
      <c r="Q266" s="198"/>
      <c r="R266" s="71"/>
    </row>
    <row r="267" spans="1:18" ht="15" customHeight="1" x14ac:dyDescent="0.3">
      <c r="A267" s="122"/>
      <c r="B267" s="195"/>
      <c r="C267" s="15"/>
      <c r="D267" s="124"/>
      <c r="E267" s="15"/>
      <c r="F267" s="15"/>
      <c r="G267" s="189"/>
      <c r="H267" s="15"/>
      <c r="I267" s="196"/>
      <c r="J267" s="125"/>
      <c r="K267" s="127"/>
      <c r="L267" s="124"/>
      <c r="M267" s="117" t="str">
        <f>IF(ISBLANK($L267),"",VLOOKUP($L267,'Clés d''affectation'!$B$2:$E$200,2,0))</f>
        <v/>
      </c>
      <c r="N267" s="130" t="str">
        <f t="shared" si="4"/>
        <v/>
      </c>
      <c r="O267" s="34"/>
      <c r="P267" s="197"/>
      <c r="Q267" s="198"/>
      <c r="R267" s="71"/>
    </row>
    <row r="268" spans="1:18" ht="15" customHeight="1" x14ac:dyDescent="0.3">
      <c r="A268" s="122"/>
      <c r="B268" s="195"/>
      <c r="C268" s="15"/>
      <c r="D268" s="124"/>
      <c r="E268" s="15"/>
      <c r="F268" s="15"/>
      <c r="G268" s="189"/>
      <c r="H268" s="15"/>
      <c r="I268" s="196"/>
      <c r="J268" s="125"/>
      <c r="K268" s="127"/>
      <c r="L268" s="124"/>
      <c r="M268" s="117" t="str">
        <f>IF(ISBLANK($L268),"",VLOOKUP($L268,'Clés d''affectation'!$B$2:$E$200,2,0))</f>
        <v/>
      </c>
      <c r="N268" s="130" t="str">
        <f t="shared" si="4"/>
        <v/>
      </c>
      <c r="O268" s="34"/>
      <c r="P268" s="197"/>
      <c r="Q268" s="198"/>
      <c r="R268" s="71"/>
    </row>
    <row r="269" spans="1:18" ht="15" customHeight="1" x14ac:dyDescent="0.3">
      <c r="A269" s="122"/>
      <c r="B269" s="195"/>
      <c r="C269" s="15"/>
      <c r="D269" s="124"/>
      <c r="E269" s="15"/>
      <c r="F269" s="15"/>
      <c r="G269" s="189"/>
      <c r="H269" s="15"/>
      <c r="I269" s="196"/>
      <c r="J269" s="125"/>
      <c r="K269" s="127"/>
      <c r="L269" s="124"/>
      <c r="M269" s="117" t="str">
        <f>IF(ISBLANK($L269),"",VLOOKUP($L269,'Clés d''affectation'!$B$2:$E$200,2,0))</f>
        <v/>
      </c>
      <c r="N269" s="130" t="str">
        <f t="shared" si="4"/>
        <v/>
      </c>
      <c r="O269" s="34"/>
      <c r="P269" s="197"/>
      <c r="Q269" s="198"/>
      <c r="R269" s="71"/>
    </row>
    <row r="270" spans="1:18" ht="15" customHeight="1" x14ac:dyDescent="0.3">
      <c r="A270" s="122"/>
      <c r="B270" s="195"/>
      <c r="C270" s="15"/>
      <c r="D270" s="124"/>
      <c r="E270" s="15"/>
      <c r="F270" s="15"/>
      <c r="G270" s="189"/>
      <c r="H270" s="15"/>
      <c r="I270" s="196"/>
      <c r="J270" s="125"/>
      <c r="K270" s="127"/>
      <c r="L270" s="124"/>
      <c r="M270" s="117" t="str">
        <f>IF(ISBLANK($L270),"",VLOOKUP($L270,'Clés d''affectation'!$B$2:$E$200,2,0))</f>
        <v/>
      </c>
      <c r="N270" s="130" t="str">
        <f t="shared" si="4"/>
        <v/>
      </c>
      <c r="O270" s="34"/>
      <c r="P270" s="197"/>
      <c r="Q270" s="198"/>
      <c r="R270" s="71"/>
    </row>
    <row r="271" spans="1:18" ht="15" customHeight="1" x14ac:dyDescent="0.3">
      <c r="A271" s="122"/>
      <c r="B271" s="195"/>
      <c r="C271" s="15"/>
      <c r="D271" s="124"/>
      <c r="E271" s="15"/>
      <c r="F271" s="15"/>
      <c r="G271" s="189"/>
      <c r="H271" s="15"/>
      <c r="I271" s="196"/>
      <c r="J271" s="125"/>
      <c r="K271" s="127"/>
      <c r="L271" s="124"/>
      <c r="M271" s="117" t="str">
        <f>IF(ISBLANK($L271),"",VLOOKUP($L271,'Clés d''affectation'!$B$2:$E$200,2,0))</f>
        <v/>
      </c>
      <c r="N271" s="130" t="str">
        <f t="shared" si="4"/>
        <v/>
      </c>
      <c r="O271" s="34"/>
      <c r="P271" s="197"/>
      <c r="Q271" s="198"/>
      <c r="R271" s="71"/>
    </row>
    <row r="272" spans="1:18" ht="15" customHeight="1" x14ac:dyDescent="0.3">
      <c r="A272" s="122"/>
      <c r="B272" s="195"/>
      <c r="C272" s="15"/>
      <c r="D272" s="124"/>
      <c r="E272" s="15"/>
      <c r="F272" s="15"/>
      <c r="G272" s="189"/>
      <c r="H272" s="15"/>
      <c r="I272" s="196"/>
      <c r="J272" s="125"/>
      <c r="K272" s="127"/>
      <c r="L272" s="124"/>
      <c r="M272" s="117" t="str">
        <f>IF(ISBLANK($L272),"",VLOOKUP($L272,'Clés d''affectation'!$B$2:$E$200,2,0))</f>
        <v/>
      </c>
      <c r="N272" s="130" t="str">
        <f t="shared" si="4"/>
        <v/>
      </c>
      <c r="O272" s="34"/>
      <c r="P272" s="197"/>
      <c r="Q272" s="198"/>
      <c r="R272" s="71"/>
    </row>
    <row r="273" spans="1:18" ht="15" customHeight="1" x14ac:dyDescent="0.3">
      <c r="A273" s="122"/>
      <c r="B273" s="195"/>
      <c r="C273" s="15"/>
      <c r="D273" s="124"/>
      <c r="E273" s="15"/>
      <c r="F273" s="15"/>
      <c r="G273" s="189"/>
      <c r="H273" s="15"/>
      <c r="I273" s="196"/>
      <c r="J273" s="125"/>
      <c r="K273" s="127"/>
      <c r="L273" s="124"/>
      <c r="M273" s="117" t="str">
        <f>IF(ISBLANK($L273),"",VLOOKUP($L273,'Clés d''affectation'!$B$2:$E$200,2,0))</f>
        <v/>
      </c>
      <c r="N273" s="130" t="str">
        <f t="shared" si="4"/>
        <v/>
      </c>
      <c r="O273" s="34"/>
      <c r="P273" s="197"/>
      <c r="Q273" s="198"/>
      <c r="R273" s="71"/>
    </row>
    <row r="274" spans="1:18" ht="15" customHeight="1" x14ac:dyDescent="0.3">
      <c r="A274" s="122"/>
      <c r="B274" s="195"/>
      <c r="C274" s="15"/>
      <c r="D274" s="124"/>
      <c r="E274" s="15"/>
      <c r="F274" s="15"/>
      <c r="G274" s="189"/>
      <c r="H274" s="15"/>
      <c r="I274" s="196"/>
      <c r="J274" s="125"/>
      <c r="K274" s="127"/>
      <c r="L274" s="124"/>
      <c r="M274" s="117" t="str">
        <f>IF(ISBLANK($L274),"",VLOOKUP($L274,'Clés d''affectation'!$B$2:$E$200,2,0))</f>
        <v/>
      </c>
      <c r="N274" s="130" t="str">
        <f t="shared" si="4"/>
        <v/>
      </c>
      <c r="O274" s="34"/>
      <c r="P274" s="197"/>
      <c r="Q274" s="198"/>
      <c r="R274" s="71"/>
    </row>
    <row r="275" spans="1:18" ht="15" customHeight="1" x14ac:dyDescent="0.3">
      <c r="A275" s="122"/>
      <c r="B275" s="195"/>
      <c r="C275" s="15"/>
      <c r="D275" s="124"/>
      <c r="E275" s="15"/>
      <c r="F275" s="15"/>
      <c r="G275" s="189"/>
      <c r="H275" s="15"/>
      <c r="I275" s="196"/>
      <c r="J275" s="125"/>
      <c r="K275" s="127"/>
      <c r="L275" s="124"/>
      <c r="M275" s="117" t="str">
        <f>IF(ISBLANK($L275),"",VLOOKUP($L275,'Clés d''affectation'!$B$2:$E$200,2,0))</f>
        <v/>
      </c>
      <c r="N275" s="130" t="str">
        <f t="shared" si="4"/>
        <v/>
      </c>
      <c r="O275" s="34"/>
      <c r="P275" s="197"/>
      <c r="Q275" s="198"/>
      <c r="R275" s="71"/>
    </row>
    <row r="276" spans="1:18" ht="15" customHeight="1" x14ac:dyDescent="0.3">
      <c r="A276" s="122"/>
      <c r="B276" s="195"/>
      <c r="C276" s="15"/>
      <c r="D276" s="124"/>
      <c r="E276" s="15"/>
      <c r="F276" s="15"/>
      <c r="G276" s="189"/>
      <c r="H276" s="15"/>
      <c r="I276" s="196"/>
      <c r="J276" s="125"/>
      <c r="K276" s="127"/>
      <c r="L276" s="124"/>
      <c r="M276" s="117" t="str">
        <f>IF(ISBLANK($L276),"",VLOOKUP($L276,'Clés d''affectation'!$B$2:$E$200,2,0))</f>
        <v/>
      </c>
      <c r="N276" s="130" t="str">
        <f t="shared" si="4"/>
        <v/>
      </c>
      <c r="O276" s="34"/>
      <c r="P276" s="197"/>
      <c r="Q276" s="198"/>
      <c r="R276" s="71"/>
    </row>
    <row r="277" spans="1:18" ht="15" customHeight="1" x14ac:dyDescent="0.3">
      <c r="A277" s="122"/>
      <c r="B277" s="195"/>
      <c r="C277" s="15"/>
      <c r="D277" s="124"/>
      <c r="E277" s="15"/>
      <c r="F277" s="15"/>
      <c r="G277" s="189"/>
      <c r="H277" s="15"/>
      <c r="I277" s="196"/>
      <c r="J277" s="125"/>
      <c r="K277" s="127"/>
      <c r="L277" s="124"/>
      <c r="M277" s="117" t="str">
        <f>IF(ISBLANK($L277),"",VLOOKUP($L277,'Clés d''affectation'!$B$2:$E$200,2,0))</f>
        <v/>
      </c>
      <c r="N277" s="130" t="str">
        <f t="shared" si="4"/>
        <v/>
      </c>
      <c r="O277" s="34"/>
      <c r="P277" s="197"/>
      <c r="Q277" s="198"/>
      <c r="R277" s="71"/>
    </row>
    <row r="278" spans="1:18" ht="15" customHeight="1" x14ac:dyDescent="0.3">
      <c r="A278" s="122"/>
      <c r="B278" s="195"/>
      <c r="C278" s="15"/>
      <c r="D278" s="124"/>
      <c r="E278" s="15"/>
      <c r="F278" s="15"/>
      <c r="G278" s="189"/>
      <c r="H278" s="15"/>
      <c r="I278" s="196"/>
      <c r="J278" s="125"/>
      <c r="K278" s="127"/>
      <c r="L278" s="124"/>
      <c r="M278" s="117" t="str">
        <f>IF(ISBLANK($L278),"",VLOOKUP($L278,'Clés d''affectation'!$B$2:$E$200,2,0))</f>
        <v/>
      </c>
      <c r="N278" s="130" t="str">
        <f t="shared" si="4"/>
        <v/>
      </c>
      <c r="O278" s="34"/>
      <c r="P278" s="197"/>
      <c r="Q278" s="198"/>
      <c r="R278" s="71"/>
    </row>
    <row r="279" spans="1:18" ht="15" customHeight="1" x14ac:dyDescent="0.3">
      <c r="A279" s="122"/>
      <c r="B279" s="195"/>
      <c r="C279" s="15"/>
      <c r="D279" s="124"/>
      <c r="E279" s="15"/>
      <c r="F279" s="15"/>
      <c r="G279" s="189"/>
      <c r="H279" s="15"/>
      <c r="I279" s="196"/>
      <c r="J279" s="125"/>
      <c r="K279" s="127"/>
      <c r="L279" s="124"/>
      <c r="M279" s="117" t="str">
        <f>IF(ISBLANK($L279),"",VLOOKUP($L279,'Clés d''affectation'!$B$2:$E$200,2,0))</f>
        <v/>
      </c>
      <c r="N279" s="130" t="str">
        <f t="shared" si="4"/>
        <v/>
      </c>
      <c r="O279" s="34"/>
      <c r="P279" s="197"/>
      <c r="Q279" s="198"/>
      <c r="R279" s="71"/>
    </row>
    <row r="280" spans="1:18" ht="15" customHeight="1" x14ac:dyDescent="0.3">
      <c r="A280" s="122"/>
      <c r="B280" s="195"/>
      <c r="C280" s="15"/>
      <c r="D280" s="124"/>
      <c r="E280" s="15"/>
      <c r="F280" s="15"/>
      <c r="G280" s="189"/>
      <c r="H280" s="15"/>
      <c r="I280" s="196"/>
      <c r="J280" s="125"/>
      <c r="K280" s="127"/>
      <c r="L280" s="124"/>
      <c r="M280" s="117" t="str">
        <f>IF(ISBLANK($L280),"",VLOOKUP($L280,'Clés d''affectation'!$B$2:$E$200,2,0))</f>
        <v/>
      </c>
      <c r="N280" s="130" t="str">
        <f t="shared" si="4"/>
        <v/>
      </c>
      <c r="O280" s="34"/>
      <c r="P280" s="197"/>
      <c r="Q280" s="198"/>
      <c r="R280" s="71"/>
    </row>
    <row r="281" spans="1:18" ht="15" customHeight="1" x14ac:dyDescent="0.3">
      <c r="A281" s="122"/>
      <c r="B281" s="195"/>
      <c r="C281" s="15"/>
      <c r="D281" s="124"/>
      <c r="E281" s="15"/>
      <c r="F281" s="15"/>
      <c r="G281" s="189"/>
      <c r="H281" s="15"/>
      <c r="I281" s="196"/>
      <c r="J281" s="125"/>
      <c r="K281" s="127"/>
      <c r="L281" s="124"/>
      <c r="M281" s="117" t="str">
        <f>IF(ISBLANK($L281),"",VLOOKUP($L281,'Clés d''affectation'!$B$2:$E$200,2,0))</f>
        <v/>
      </c>
      <c r="N281" s="130" t="str">
        <f t="shared" si="4"/>
        <v/>
      </c>
      <c r="O281" s="34"/>
      <c r="P281" s="197"/>
      <c r="Q281" s="198"/>
      <c r="R281" s="71"/>
    </row>
    <row r="282" spans="1:18" ht="15" customHeight="1" x14ac:dyDescent="0.3">
      <c r="A282" s="122"/>
      <c r="B282" s="195"/>
      <c r="C282" s="15"/>
      <c r="D282" s="124"/>
      <c r="E282" s="15"/>
      <c r="F282" s="15"/>
      <c r="G282" s="189"/>
      <c r="H282" s="15"/>
      <c r="I282" s="196"/>
      <c r="J282" s="125"/>
      <c r="K282" s="127"/>
      <c r="L282" s="124"/>
      <c r="M282" s="117" t="str">
        <f>IF(ISBLANK($L282),"",VLOOKUP($L282,'Clés d''affectation'!$B$2:$E$200,2,0))</f>
        <v/>
      </c>
      <c r="N282" s="130" t="str">
        <f t="shared" si="4"/>
        <v/>
      </c>
      <c r="O282" s="34"/>
      <c r="P282" s="197"/>
      <c r="Q282" s="198"/>
      <c r="R282" s="71"/>
    </row>
    <row r="283" spans="1:18" ht="15" customHeight="1" x14ac:dyDescent="0.3">
      <c r="A283" s="122"/>
      <c r="B283" s="195"/>
      <c r="C283" s="15"/>
      <c r="D283" s="124"/>
      <c r="E283" s="15"/>
      <c r="F283" s="15"/>
      <c r="G283" s="189"/>
      <c r="H283" s="15"/>
      <c r="I283" s="196"/>
      <c r="J283" s="125"/>
      <c r="K283" s="127"/>
      <c r="L283" s="124"/>
      <c r="M283" s="117" t="str">
        <f>IF(ISBLANK($L283),"",VLOOKUP($L283,'Clés d''affectation'!$B$2:$E$200,2,0))</f>
        <v/>
      </c>
      <c r="N283" s="130" t="str">
        <f t="shared" si="4"/>
        <v/>
      </c>
      <c r="O283" s="34"/>
      <c r="P283" s="197"/>
      <c r="Q283" s="198"/>
      <c r="R283" s="71"/>
    </row>
    <row r="284" spans="1:18" ht="15" customHeight="1" x14ac:dyDescent="0.3">
      <c r="A284" s="122"/>
      <c r="B284" s="195"/>
      <c r="C284" s="15"/>
      <c r="D284" s="124"/>
      <c r="E284" s="15"/>
      <c r="F284" s="15"/>
      <c r="G284" s="189"/>
      <c r="H284" s="15"/>
      <c r="I284" s="196"/>
      <c r="J284" s="125"/>
      <c r="K284" s="127"/>
      <c r="L284" s="124"/>
      <c r="M284" s="117" t="str">
        <f>IF(ISBLANK($L284),"",VLOOKUP($L284,'Clés d''affectation'!$B$2:$E$200,2,0))</f>
        <v/>
      </c>
      <c r="N284" s="130" t="str">
        <f t="shared" si="4"/>
        <v/>
      </c>
      <c r="O284" s="34"/>
      <c r="P284" s="197"/>
      <c r="Q284" s="198"/>
      <c r="R284" s="71"/>
    </row>
    <row r="285" spans="1:18" ht="15" customHeight="1" x14ac:dyDescent="0.3">
      <c r="A285" s="122"/>
      <c r="B285" s="195"/>
      <c r="C285" s="15"/>
      <c r="D285" s="124"/>
      <c r="E285" s="15"/>
      <c r="F285" s="15"/>
      <c r="G285" s="189"/>
      <c r="H285" s="15"/>
      <c r="I285" s="196"/>
      <c r="J285" s="125"/>
      <c r="K285" s="127"/>
      <c r="L285" s="124"/>
      <c r="M285" s="117" t="str">
        <f>IF(ISBLANK($L285),"",VLOOKUP($L285,'Clés d''affectation'!$B$2:$E$200,2,0))</f>
        <v/>
      </c>
      <c r="N285" s="130" t="str">
        <f t="shared" si="4"/>
        <v/>
      </c>
      <c r="O285" s="34"/>
      <c r="P285" s="197"/>
      <c r="Q285" s="198"/>
      <c r="R285" s="71"/>
    </row>
    <row r="286" spans="1:18" ht="15" customHeight="1" x14ac:dyDescent="0.3">
      <c r="A286" s="122"/>
      <c r="B286" s="195"/>
      <c r="C286" s="15"/>
      <c r="D286" s="124"/>
      <c r="E286" s="15"/>
      <c r="F286" s="15"/>
      <c r="G286" s="189"/>
      <c r="H286" s="15"/>
      <c r="I286" s="196"/>
      <c r="J286" s="125"/>
      <c r="K286" s="127"/>
      <c r="L286" s="124"/>
      <c r="M286" s="117" t="str">
        <f>IF(ISBLANK($L286),"",VLOOKUP($L286,'Clés d''affectation'!$B$2:$E$200,2,0))</f>
        <v/>
      </c>
      <c r="N286" s="130" t="str">
        <f t="shared" si="4"/>
        <v/>
      </c>
      <c r="O286" s="34"/>
      <c r="P286" s="197"/>
      <c r="Q286" s="198"/>
      <c r="R286" s="71"/>
    </row>
    <row r="287" spans="1:18" ht="15" customHeight="1" x14ac:dyDescent="0.3">
      <c r="A287" s="122"/>
      <c r="B287" s="195"/>
      <c r="C287" s="15"/>
      <c r="D287" s="124"/>
      <c r="E287" s="15"/>
      <c r="F287" s="15"/>
      <c r="G287" s="189"/>
      <c r="H287" s="15"/>
      <c r="I287" s="196"/>
      <c r="J287" s="125"/>
      <c r="K287" s="127"/>
      <c r="L287" s="124"/>
      <c r="M287" s="117" t="str">
        <f>IF(ISBLANK($L287),"",VLOOKUP($L287,'Clés d''affectation'!$B$2:$E$200,2,0))</f>
        <v/>
      </c>
      <c r="N287" s="130" t="str">
        <f t="shared" si="4"/>
        <v/>
      </c>
      <c r="O287" s="34"/>
      <c r="P287" s="197"/>
      <c r="Q287" s="198"/>
      <c r="R287" s="71"/>
    </row>
    <row r="288" spans="1:18" ht="15" customHeight="1" x14ac:dyDescent="0.3">
      <c r="A288" s="122"/>
      <c r="B288" s="195"/>
      <c r="C288" s="15"/>
      <c r="D288" s="124"/>
      <c r="E288" s="15"/>
      <c r="F288" s="15"/>
      <c r="G288" s="189"/>
      <c r="H288" s="15"/>
      <c r="I288" s="196"/>
      <c r="J288" s="125"/>
      <c r="K288" s="127"/>
      <c r="L288" s="124"/>
      <c r="M288" s="117" t="str">
        <f>IF(ISBLANK($L288),"",VLOOKUP($L288,'Clés d''affectation'!$B$2:$E$200,2,0))</f>
        <v/>
      </c>
      <c r="N288" s="130" t="str">
        <f t="shared" si="4"/>
        <v/>
      </c>
      <c r="O288" s="34"/>
      <c r="P288" s="197"/>
      <c r="Q288" s="198"/>
      <c r="R288" s="71"/>
    </row>
    <row r="289" spans="1:18" ht="15" customHeight="1" x14ac:dyDescent="0.3">
      <c r="A289" s="122"/>
      <c r="B289" s="195"/>
      <c r="C289" s="15"/>
      <c r="D289" s="124"/>
      <c r="E289" s="15"/>
      <c r="F289" s="15"/>
      <c r="G289" s="189"/>
      <c r="H289" s="15"/>
      <c r="I289" s="196"/>
      <c r="J289" s="125"/>
      <c r="K289" s="127"/>
      <c r="L289" s="124"/>
      <c r="M289" s="117" t="str">
        <f>IF(ISBLANK($L289),"",VLOOKUP($L289,'Clés d''affectation'!$B$2:$E$200,2,0))</f>
        <v/>
      </c>
      <c r="N289" s="130" t="str">
        <f t="shared" si="4"/>
        <v/>
      </c>
      <c r="O289" s="34"/>
      <c r="P289" s="197"/>
      <c r="Q289" s="198"/>
      <c r="R289" s="71"/>
    </row>
    <row r="290" spans="1:18" ht="15" customHeight="1" x14ac:dyDescent="0.3">
      <c r="A290" s="122"/>
      <c r="B290" s="195"/>
      <c r="C290" s="15"/>
      <c r="D290" s="124"/>
      <c r="E290" s="15"/>
      <c r="F290" s="15"/>
      <c r="G290" s="189"/>
      <c r="H290" s="15"/>
      <c r="I290" s="196"/>
      <c r="J290" s="125"/>
      <c r="K290" s="127"/>
      <c r="L290" s="124"/>
      <c r="M290" s="117" t="str">
        <f>IF(ISBLANK($L290),"",VLOOKUP($L290,'Clés d''affectation'!$B$2:$E$200,2,0))</f>
        <v/>
      </c>
      <c r="N290" s="130" t="str">
        <f t="shared" si="4"/>
        <v/>
      </c>
      <c r="O290" s="34"/>
      <c r="P290" s="197"/>
      <c r="Q290" s="198"/>
      <c r="R290" s="71"/>
    </row>
    <row r="291" spans="1:18" ht="15" customHeight="1" x14ac:dyDescent="0.3">
      <c r="A291" s="122"/>
      <c r="B291" s="195"/>
      <c r="C291" s="15"/>
      <c r="D291" s="124"/>
      <c r="E291" s="15"/>
      <c r="F291" s="15"/>
      <c r="G291" s="189"/>
      <c r="H291" s="15"/>
      <c r="I291" s="196"/>
      <c r="J291" s="125"/>
      <c r="K291" s="127"/>
      <c r="L291" s="124"/>
      <c r="M291" s="117" t="str">
        <f>IF(ISBLANK($L291),"",VLOOKUP($L291,'Clés d''affectation'!$B$2:$E$200,2,0))</f>
        <v/>
      </c>
      <c r="N291" s="130" t="str">
        <f t="shared" si="4"/>
        <v/>
      </c>
      <c r="O291" s="34"/>
      <c r="P291" s="197"/>
      <c r="Q291" s="198"/>
      <c r="R291" s="71"/>
    </row>
    <row r="292" spans="1:18" ht="15" customHeight="1" x14ac:dyDescent="0.3">
      <c r="A292" s="122"/>
      <c r="B292" s="195"/>
      <c r="C292" s="15"/>
      <c r="D292" s="124"/>
      <c r="E292" s="15"/>
      <c r="F292" s="15"/>
      <c r="G292" s="189"/>
      <c r="H292" s="15"/>
      <c r="I292" s="196"/>
      <c r="J292" s="125"/>
      <c r="K292" s="127"/>
      <c r="L292" s="124"/>
      <c r="M292" s="117" t="str">
        <f>IF(ISBLANK($L292),"",VLOOKUP($L292,'Clés d''affectation'!$B$2:$E$200,2,0))</f>
        <v/>
      </c>
      <c r="N292" s="130" t="str">
        <f t="shared" si="4"/>
        <v/>
      </c>
      <c r="O292" s="34"/>
      <c r="P292" s="197"/>
      <c r="Q292" s="198"/>
      <c r="R292" s="71"/>
    </row>
    <row r="293" spans="1:18" ht="15" customHeight="1" x14ac:dyDescent="0.3">
      <c r="A293" s="122"/>
      <c r="B293" s="195"/>
      <c r="C293" s="15"/>
      <c r="D293" s="124"/>
      <c r="E293" s="15"/>
      <c r="F293" s="15"/>
      <c r="G293" s="189"/>
      <c r="H293" s="15"/>
      <c r="I293" s="196"/>
      <c r="J293" s="125"/>
      <c r="K293" s="127"/>
      <c r="L293" s="124"/>
      <c r="M293" s="117" t="str">
        <f>IF(ISBLANK($L293),"",VLOOKUP($L293,'Clés d''affectation'!$B$2:$E$200,2,0))</f>
        <v/>
      </c>
      <c r="N293" s="130" t="str">
        <f t="shared" si="4"/>
        <v/>
      </c>
      <c r="O293" s="34"/>
      <c r="P293" s="197"/>
      <c r="Q293" s="198"/>
      <c r="R293" s="71"/>
    </row>
    <row r="294" spans="1:18" ht="15" customHeight="1" x14ac:dyDescent="0.3">
      <c r="A294" s="122"/>
      <c r="B294" s="195"/>
      <c r="C294" s="15"/>
      <c r="D294" s="124"/>
      <c r="E294" s="15"/>
      <c r="F294" s="15"/>
      <c r="G294" s="189"/>
      <c r="H294" s="15"/>
      <c r="I294" s="196"/>
      <c r="J294" s="125"/>
      <c r="K294" s="127"/>
      <c r="L294" s="124"/>
      <c r="M294" s="117" t="str">
        <f>IF(ISBLANK($L294),"",VLOOKUP($L294,'Clés d''affectation'!$B$2:$E$200,2,0))</f>
        <v/>
      </c>
      <c r="N294" s="130" t="str">
        <f t="shared" si="4"/>
        <v/>
      </c>
      <c r="O294" s="34"/>
      <c r="P294" s="197"/>
      <c r="Q294" s="198"/>
      <c r="R294" s="71"/>
    </row>
    <row r="295" spans="1:18" ht="15" customHeight="1" x14ac:dyDescent="0.3">
      <c r="A295" s="122"/>
      <c r="B295" s="195"/>
      <c r="C295" s="15"/>
      <c r="D295" s="124"/>
      <c r="E295" s="15"/>
      <c r="F295" s="15"/>
      <c r="G295" s="189"/>
      <c r="H295" s="15"/>
      <c r="I295" s="196"/>
      <c r="J295" s="125"/>
      <c r="K295" s="127"/>
      <c r="L295" s="124"/>
      <c r="M295" s="117" t="str">
        <f>IF(ISBLANK($L295),"",VLOOKUP($L295,'Clés d''affectation'!$B$2:$E$200,2,0))</f>
        <v/>
      </c>
      <c r="N295" s="130" t="str">
        <f t="shared" si="4"/>
        <v/>
      </c>
      <c r="O295" s="34"/>
      <c r="P295" s="197"/>
      <c r="Q295" s="198"/>
      <c r="R295" s="71"/>
    </row>
    <row r="296" spans="1:18" ht="15" customHeight="1" x14ac:dyDescent="0.3">
      <c r="A296" s="122"/>
      <c r="B296" s="195"/>
      <c r="C296" s="15"/>
      <c r="D296" s="124"/>
      <c r="E296" s="15"/>
      <c r="F296" s="15"/>
      <c r="G296" s="189"/>
      <c r="H296" s="15"/>
      <c r="I296" s="196"/>
      <c r="J296" s="125"/>
      <c r="K296" s="127"/>
      <c r="L296" s="124"/>
      <c r="M296" s="117" t="str">
        <f>IF(ISBLANK($L296),"",VLOOKUP($L296,'Clés d''affectation'!$B$2:$E$200,2,0))</f>
        <v/>
      </c>
      <c r="N296" s="130" t="str">
        <f t="shared" si="4"/>
        <v/>
      </c>
      <c r="O296" s="34"/>
      <c r="P296" s="197"/>
      <c r="Q296" s="198"/>
      <c r="R296" s="71"/>
    </row>
    <row r="297" spans="1:18" ht="15" customHeight="1" x14ac:dyDescent="0.3">
      <c r="A297" s="122"/>
      <c r="B297" s="195"/>
      <c r="C297" s="15"/>
      <c r="D297" s="124"/>
      <c r="E297" s="15"/>
      <c r="F297" s="15"/>
      <c r="G297" s="189"/>
      <c r="H297" s="15"/>
      <c r="I297" s="196"/>
      <c r="J297" s="125"/>
      <c r="K297" s="127"/>
      <c r="L297" s="124"/>
      <c r="M297" s="117" t="str">
        <f>IF(ISBLANK($L297),"",VLOOKUP($L297,'Clés d''affectation'!$B$2:$E$200,2,0))</f>
        <v/>
      </c>
      <c r="N297" s="130" t="str">
        <f t="shared" si="4"/>
        <v/>
      </c>
      <c r="O297" s="34"/>
      <c r="P297" s="197"/>
      <c r="Q297" s="198"/>
      <c r="R297" s="71"/>
    </row>
    <row r="298" spans="1:18" ht="15" customHeight="1" x14ac:dyDescent="0.3">
      <c r="A298" s="122"/>
      <c r="B298" s="195"/>
      <c r="C298" s="15"/>
      <c r="D298" s="124"/>
      <c r="E298" s="15"/>
      <c r="F298" s="15"/>
      <c r="G298" s="189"/>
      <c r="H298" s="15"/>
      <c r="I298" s="196"/>
      <c r="J298" s="125"/>
      <c r="K298" s="127"/>
      <c r="L298" s="124"/>
      <c r="M298" s="117" t="str">
        <f>IF(ISBLANK($L298),"",VLOOKUP($L298,'Clés d''affectation'!$B$2:$E$200,2,0))</f>
        <v/>
      </c>
      <c r="N298" s="130" t="str">
        <f t="shared" si="4"/>
        <v/>
      </c>
      <c r="O298" s="34"/>
      <c r="P298" s="197"/>
      <c r="Q298" s="198"/>
      <c r="R298" s="71"/>
    </row>
    <row r="299" spans="1:18" ht="15" customHeight="1" x14ac:dyDescent="0.3">
      <c r="A299" s="122"/>
      <c r="B299" s="195"/>
      <c r="C299" s="15"/>
      <c r="D299" s="124"/>
      <c r="E299" s="15"/>
      <c r="F299" s="15"/>
      <c r="G299" s="189"/>
      <c r="H299" s="15"/>
      <c r="I299" s="196"/>
      <c r="J299" s="125"/>
      <c r="K299" s="127"/>
      <c r="L299" s="124"/>
      <c r="M299" s="117" t="str">
        <f>IF(ISBLANK($L299),"",VLOOKUP($L299,'Clés d''affectation'!$B$2:$E$200,2,0))</f>
        <v/>
      </c>
      <c r="N299" s="130" t="str">
        <f t="shared" si="4"/>
        <v/>
      </c>
      <c r="O299" s="34"/>
      <c r="P299" s="197"/>
      <c r="Q299" s="198"/>
      <c r="R299" s="71"/>
    </row>
    <row r="300" spans="1:18" ht="15" customHeight="1" x14ac:dyDescent="0.3">
      <c r="A300" s="122"/>
      <c r="B300" s="195"/>
      <c r="C300" s="15"/>
      <c r="D300" s="124"/>
      <c r="E300" s="15"/>
      <c r="F300" s="15"/>
      <c r="G300" s="189"/>
      <c r="H300" s="15"/>
      <c r="I300" s="196"/>
      <c r="J300" s="125"/>
      <c r="K300" s="127"/>
      <c r="L300" s="124"/>
      <c r="M300" s="117" t="str">
        <f>IF(ISBLANK($L300),"",VLOOKUP($L300,'Clés d''affectation'!$B$2:$E$200,2,0))</f>
        <v/>
      </c>
      <c r="N300" s="130" t="str">
        <f t="shared" si="4"/>
        <v/>
      </c>
      <c r="O300" s="34"/>
      <c r="P300" s="197"/>
      <c r="Q300" s="198"/>
      <c r="R300" s="71"/>
    </row>
    <row r="301" spans="1:18" ht="15" customHeight="1" x14ac:dyDescent="0.3">
      <c r="A301" s="122"/>
      <c r="B301" s="195"/>
      <c r="C301" s="15"/>
      <c r="D301" s="124"/>
      <c r="E301" s="15"/>
      <c r="F301" s="15"/>
      <c r="G301" s="189"/>
      <c r="H301" s="15"/>
      <c r="I301" s="196"/>
      <c r="J301" s="125"/>
      <c r="K301" s="127"/>
      <c r="L301" s="124"/>
      <c r="M301" s="117" t="str">
        <f>IF(ISBLANK($L301),"",VLOOKUP($L301,'Clés d''affectation'!$B$2:$E$200,2,0))</f>
        <v/>
      </c>
      <c r="N301" s="130" t="str">
        <f t="shared" si="4"/>
        <v/>
      </c>
      <c r="O301" s="34"/>
      <c r="P301" s="197"/>
      <c r="Q301" s="198"/>
      <c r="R301" s="71"/>
    </row>
    <row r="302" spans="1:18" ht="15" customHeight="1" x14ac:dyDescent="0.3">
      <c r="A302" s="122"/>
      <c r="B302" s="195"/>
      <c r="C302" s="15"/>
      <c r="D302" s="124"/>
      <c r="E302" s="15"/>
      <c r="F302" s="15"/>
      <c r="G302" s="189"/>
      <c r="H302" s="15"/>
      <c r="I302" s="196"/>
      <c r="J302" s="125"/>
      <c r="K302" s="127"/>
      <c r="L302" s="124"/>
      <c r="M302" s="117" t="str">
        <f>IF(ISBLANK($L302),"",VLOOKUP($L302,'Clés d''affectation'!$B$2:$E$200,2,0))</f>
        <v/>
      </c>
      <c r="N302" s="130" t="str">
        <f t="shared" si="4"/>
        <v/>
      </c>
      <c r="O302" s="34"/>
      <c r="P302" s="197"/>
      <c r="Q302" s="198"/>
      <c r="R302" s="71"/>
    </row>
    <row r="303" spans="1:18" ht="15" customHeight="1" x14ac:dyDescent="0.3">
      <c r="A303" s="122"/>
      <c r="B303" s="195"/>
      <c r="C303" s="15"/>
      <c r="D303" s="124"/>
      <c r="E303" s="15"/>
      <c r="F303" s="15"/>
      <c r="G303" s="189"/>
      <c r="H303" s="15"/>
      <c r="I303" s="196"/>
      <c r="J303" s="125"/>
      <c r="K303" s="127"/>
      <c r="L303" s="124"/>
      <c r="M303" s="117" t="str">
        <f>IF(ISBLANK($L303),"",VLOOKUP($L303,'Clés d''affectation'!$B$2:$E$200,2,0))</f>
        <v/>
      </c>
      <c r="N303" s="130" t="str">
        <f t="shared" si="4"/>
        <v/>
      </c>
      <c r="O303" s="34"/>
      <c r="P303" s="197"/>
      <c r="Q303" s="198"/>
      <c r="R303" s="71"/>
    </row>
    <row r="304" spans="1:18" ht="15" customHeight="1" x14ac:dyDescent="0.3">
      <c r="A304" s="122"/>
      <c r="B304" s="195"/>
      <c r="C304" s="15"/>
      <c r="D304" s="124"/>
      <c r="E304" s="15"/>
      <c r="F304" s="15"/>
      <c r="G304" s="189"/>
      <c r="H304" s="15"/>
      <c r="I304" s="196"/>
      <c r="J304" s="125"/>
      <c r="K304" s="127"/>
      <c r="L304" s="124"/>
      <c r="M304" s="117" t="str">
        <f>IF(ISBLANK($L304),"",VLOOKUP($L304,'Clés d''affectation'!$B$2:$E$200,2,0))</f>
        <v/>
      </c>
      <c r="N304" s="130" t="str">
        <f t="shared" si="4"/>
        <v/>
      </c>
      <c r="O304" s="34"/>
      <c r="P304" s="197"/>
      <c r="Q304" s="198"/>
      <c r="R304" s="71"/>
    </row>
    <row r="305" spans="1:18" ht="15" customHeight="1" x14ac:dyDescent="0.3">
      <c r="A305" s="122"/>
      <c r="B305" s="195"/>
      <c r="C305" s="15"/>
      <c r="D305" s="124"/>
      <c r="E305" s="15"/>
      <c r="F305" s="15"/>
      <c r="G305" s="189"/>
      <c r="H305" s="15"/>
      <c r="I305" s="196"/>
      <c r="J305" s="125"/>
      <c r="K305" s="127"/>
      <c r="L305" s="124"/>
      <c r="M305" s="117" t="str">
        <f>IF(ISBLANK($L305),"",VLOOKUP($L305,'Clés d''affectation'!$B$2:$E$200,2,0))</f>
        <v/>
      </c>
      <c r="N305" s="130" t="str">
        <f t="shared" si="4"/>
        <v/>
      </c>
      <c r="O305" s="34"/>
      <c r="P305" s="197"/>
      <c r="Q305" s="198"/>
      <c r="R305" s="71"/>
    </row>
    <row r="306" spans="1:18" ht="15" customHeight="1" x14ac:dyDescent="0.3">
      <c r="A306" s="122"/>
      <c r="B306" s="195"/>
      <c r="C306" s="15"/>
      <c r="D306" s="124"/>
      <c r="E306" s="15"/>
      <c r="F306" s="15"/>
      <c r="G306" s="189"/>
      <c r="H306" s="15"/>
      <c r="I306" s="196"/>
      <c r="J306" s="125"/>
      <c r="K306" s="127"/>
      <c r="L306" s="124"/>
      <c r="M306" s="117" t="str">
        <f>IF(ISBLANK($L306),"",VLOOKUP($L306,'Clés d''affectation'!$B$2:$E$200,2,0))</f>
        <v/>
      </c>
      <c r="N306" s="130" t="str">
        <f t="shared" si="4"/>
        <v/>
      </c>
      <c r="O306" s="34"/>
      <c r="P306" s="197"/>
      <c r="Q306" s="198"/>
      <c r="R306" s="71"/>
    </row>
    <row r="307" spans="1:18" ht="15" customHeight="1" x14ac:dyDescent="0.3">
      <c r="A307" s="122"/>
      <c r="B307" s="195"/>
      <c r="C307" s="15"/>
      <c r="D307" s="124"/>
      <c r="E307" s="15"/>
      <c r="F307" s="15"/>
      <c r="G307" s="189"/>
      <c r="H307" s="15"/>
      <c r="I307" s="196"/>
      <c r="J307" s="125"/>
      <c r="K307" s="127"/>
      <c r="L307" s="124"/>
      <c r="M307" s="117" t="str">
        <f>IF(ISBLANK($L307),"",VLOOKUP($L307,'Clés d''affectation'!$B$2:$E$200,2,0))</f>
        <v/>
      </c>
      <c r="N307" s="130" t="str">
        <f t="shared" si="4"/>
        <v/>
      </c>
      <c r="O307" s="34"/>
      <c r="P307" s="197"/>
      <c r="Q307" s="198"/>
      <c r="R307" s="71"/>
    </row>
    <row r="308" spans="1:18" ht="15" customHeight="1" x14ac:dyDescent="0.3">
      <c r="A308" s="122"/>
      <c r="B308" s="195"/>
      <c r="C308" s="15"/>
      <c r="D308" s="124"/>
      <c r="E308" s="15"/>
      <c r="F308" s="15"/>
      <c r="G308" s="189"/>
      <c r="H308" s="15"/>
      <c r="I308" s="196"/>
      <c r="J308" s="125"/>
      <c r="K308" s="127"/>
      <c r="L308" s="124"/>
      <c r="M308" s="117" t="str">
        <f>IF(ISBLANK($L308),"",VLOOKUP($L308,'Clés d''affectation'!$B$2:$E$200,2,0))</f>
        <v/>
      </c>
      <c r="N308" s="130" t="str">
        <f t="shared" si="4"/>
        <v/>
      </c>
      <c r="O308" s="34"/>
      <c r="P308" s="197"/>
      <c r="Q308" s="198"/>
      <c r="R308" s="71"/>
    </row>
    <row r="309" spans="1:18" ht="15" customHeight="1" x14ac:dyDescent="0.3">
      <c r="A309" s="122"/>
      <c r="B309" s="195"/>
      <c r="C309" s="15"/>
      <c r="D309" s="124"/>
      <c r="E309" s="15"/>
      <c r="F309" s="15"/>
      <c r="G309" s="189"/>
      <c r="H309" s="15"/>
      <c r="I309" s="196"/>
      <c r="J309" s="125"/>
      <c r="K309" s="127"/>
      <c r="L309" s="124"/>
      <c r="M309" s="117" t="str">
        <f>IF(ISBLANK($L309),"",VLOOKUP($L309,'Clés d''affectation'!$B$2:$E$200,2,0))</f>
        <v/>
      </c>
      <c r="N309" s="130" t="str">
        <f t="shared" si="4"/>
        <v/>
      </c>
      <c r="O309" s="34"/>
      <c r="P309" s="197"/>
      <c r="Q309" s="198"/>
      <c r="R309" s="71"/>
    </row>
    <row r="310" spans="1:18" ht="15" customHeight="1" x14ac:dyDescent="0.3">
      <c r="A310" s="122"/>
      <c r="B310" s="195"/>
      <c r="C310" s="15"/>
      <c r="D310" s="124"/>
      <c r="E310" s="15"/>
      <c r="F310" s="15"/>
      <c r="G310" s="189"/>
      <c r="H310" s="15"/>
      <c r="I310" s="196"/>
      <c r="J310" s="125"/>
      <c r="K310" s="127"/>
      <c r="L310" s="124"/>
      <c r="M310" s="117" t="str">
        <f>IF(ISBLANK($L310),"",VLOOKUP($L310,'Clés d''affectation'!$B$2:$E$200,2,0))</f>
        <v/>
      </c>
      <c r="N310" s="130" t="str">
        <f t="shared" si="4"/>
        <v/>
      </c>
      <c r="O310" s="34"/>
      <c r="P310" s="197"/>
      <c r="Q310" s="198"/>
      <c r="R310" s="71"/>
    </row>
    <row r="311" spans="1:18" ht="15" customHeight="1" x14ac:dyDescent="0.3">
      <c r="A311" s="122"/>
      <c r="B311" s="195"/>
      <c r="C311" s="15"/>
      <c r="D311" s="124"/>
      <c r="E311" s="15"/>
      <c r="F311" s="15"/>
      <c r="G311" s="189"/>
      <c r="H311" s="15"/>
      <c r="I311" s="196"/>
      <c r="J311" s="125"/>
      <c r="K311" s="127"/>
      <c r="L311" s="124"/>
      <c r="M311" s="117" t="str">
        <f>IF(ISBLANK($L311),"",VLOOKUP($L311,'Clés d''affectation'!$B$2:$E$200,2,0))</f>
        <v/>
      </c>
      <c r="N311" s="130" t="str">
        <f t="shared" si="4"/>
        <v/>
      </c>
      <c r="O311" s="34"/>
      <c r="P311" s="197"/>
      <c r="Q311" s="198"/>
      <c r="R311" s="71"/>
    </row>
    <row r="312" spans="1:18" ht="15" customHeight="1" x14ac:dyDescent="0.3">
      <c r="A312" s="122"/>
      <c r="B312" s="195"/>
      <c r="C312" s="15"/>
      <c r="D312" s="124"/>
      <c r="E312" s="15"/>
      <c r="F312" s="15"/>
      <c r="G312" s="189"/>
      <c r="H312" s="15"/>
      <c r="I312" s="196"/>
      <c r="J312" s="125"/>
      <c r="K312" s="127"/>
      <c r="L312" s="124"/>
      <c r="M312" s="117" t="str">
        <f>IF(ISBLANK($L312),"",VLOOKUP($L312,'Clés d''affectation'!$B$2:$E$200,2,0))</f>
        <v/>
      </c>
      <c r="N312" s="130" t="str">
        <f t="shared" si="4"/>
        <v/>
      </c>
      <c r="O312" s="34"/>
      <c r="P312" s="197"/>
      <c r="Q312" s="198"/>
      <c r="R312" s="71"/>
    </row>
    <row r="313" spans="1:18" ht="15" customHeight="1" x14ac:dyDescent="0.3">
      <c r="A313" s="122"/>
      <c r="B313" s="195"/>
      <c r="C313" s="15"/>
      <c r="D313" s="124"/>
      <c r="E313" s="15"/>
      <c r="F313" s="15"/>
      <c r="G313" s="189"/>
      <c r="H313" s="15"/>
      <c r="I313" s="196"/>
      <c r="J313" s="125"/>
      <c r="K313" s="127"/>
      <c r="L313" s="124"/>
      <c r="M313" s="117" t="str">
        <f>IF(ISBLANK($L313),"",VLOOKUP($L313,'Clés d''affectation'!$B$2:$E$200,2,0))</f>
        <v/>
      </c>
      <c r="N313" s="130" t="str">
        <f t="shared" si="4"/>
        <v/>
      </c>
      <c r="O313" s="34"/>
      <c r="P313" s="197"/>
      <c r="Q313" s="198"/>
      <c r="R313" s="71"/>
    </row>
    <row r="314" spans="1:18" ht="15" customHeight="1" x14ac:dyDescent="0.3">
      <c r="A314" s="122"/>
      <c r="B314" s="195"/>
      <c r="C314" s="15"/>
      <c r="D314" s="124"/>
      <c r="E314" s="15"/>
      <c r="F314" s="15"/>
      <c r="G314" s="189"/>
      <c r="H314" s="15"/>
      <c r="I314" s="196"/>
      <c r="J314" s="125"/>
      <c r="K314" s="127"/>
      <c r="L314" s="124"/>
      <c r="M314" s="117" t="str">
        <f>IF(ISBLANK($L314),"",VLOOKUP($L314,'Clés d''affectation'!$B$2:$E$200,2,0))</f>
        <v/>
      </c>
      <c r="N314" s="130" t="str">
        <f t="shared" si="4"/>
        <v/>
      </c>
      <c r="O314" s="34"/>
      <c r="P314" s="197"/>
      <c r="Q314" s="198"/>
      <c r="R314" s="71"/>
    </row>
    <row r="315" spans="1:18" ht="15" customHeight="1" x14ac:dyDescent="0.3">
      <c r="A315" s="122"/>
      <c r="B315" s="195"/>
      <c r="C315" s="15"/>
      <c r="D315" s="124"/>
      <c r="E315" s="15"/>
      <c r="F315" s="15"/>
      <c r="G315" s="189"/>
      <c r="H315" s="15"/>
      <c r="I315" s="196"/>
      <c r="J315" s="125"/>
      <c r="K315" s="127"/>
      <c r="L315" s="124"/>
      <c r="M315" s="117" t="str">
        <f>IF(ISBLANK($L315),"",VLOOKUP($L315,'Clés d''affectation'!$B$2:$E$200,2,0))</f>
        <v/>
      </c>
      <c r="N315" s="130" t="str">
        <f t="shared" si="4"/>
        <v/>
      </c>
      <c r="O315" s="34"/>
      <c r="P315" s="197"/>
      <c r="Q315" s="198"/>
      <c r="R315" s="71"/>
    </row>
    <row r="316" spans="1:18" ht="15" customHeight="1" x14ac:dyDescent="0.3">
      <c r="A316" s="122"/>
      <c r="B316" s="195"/>
      <c r="C316" s="15"/>
      <c r="D316" s="124"/>
      <c r="E316" s="15"/>
      <c r="F316" s="15"/>
      <c r="G316" s="189"/>
      <c r="H316" s="15"/>
      <c r="I316" s="196"/>
      <c r="J316" s="125"/>
      <c r="K316" s="127"/>
      <c r="L316" s="124"/>
      <c r="M316" s="117" t="str">
        <f>IF(ISBLANK($L316),"",VLOOKUP($L316,'Clés d''affectation'!$B$2:$E$200,2,0))</f>
        <v/>
      </c>
      <c r="N316" s="130" t="str">
        <f t="shared" si="4"/>
        <v/>
      </c>
      <c r="O316" s="34"/>
      <c r="P316" s="197"/>
      <c r="Q316" s="198"/>
      <c r="R316" s="71"/>
    </row>
    <row r="317" spans="1:18" ht="15" customHeight="1" x14ac:dyDescent="0.3">
      <c r="A317" s="122"/>
      <c r="B317" s="195"/>
      <c r="C317" s="15"/>
      <c r="D317" s="124"/>
      <c r="E317" s="15"/>
      <c r="F317" s="15"/>
      <c r="G317" s="189"/>
      <c r="H317" s="15"/>
      <c r="I317" s="196"/>
      <c r="J317" s="125"/>
      <c r="K317" s="127"/>
      <c r="L317" s="124"/>
      <c r="M317" s="117" t="str">
        <f>IF(ISBLANK($L317),"",VLOOKUP($L317,'Clés d''affectation'!$B$2:$E$200,2,0))</f>
        <v/>
      </c>
      <c r="N317" s="130" t="str">
        <f t="shared" si="4"/>
        <v/>
      </c>
      <c r="O317" s="34"/>
      <c r="P317" s="197"/>
      <c r="Q317" s="198"/>
      <c r="R317" s="71"/>
    </row>
    <row r="318" spans="1:18" ht="15" customHeight="1" x14ac:dyDescent="0.3">
      <c r="A318" s="122"/>
      <c r="B318" s="195"/>
      <c r="C318" s="15"/>
      <c r="D318" s="124"/>
      <c r="E318" s="15"/>
      <c r="F318" s="15"/>
      <c r="G318" s="189"/>
      <c r="H318" s="15"/>
      <c r="I318" s="196"/>
      <c r="J318" s="125"/>
      <c r="K318" s="127"/>
      <c r="L318" s="124"/>
      <c r="M318" s="117" t="str">
        <f>IF(ISBLANK($L318),"",VLOOKUP($L318,'Clés d''affectation'!$B$2:$E$200,2,0))</f>
        <v/>
      </c>
      <c r="N318" s="130" t="str">
        <f t="shared" si="4"/>
        <v/>
      </c>
      <c r="O318" s="34"/>
      <c r="P318" s="197"/>
      <c r="Q318" s="198"/>
      <c r="R318" s="71"/>
    </row>
    <row r="319" spans="1:18" ht="15" customHeight="1" x14ac:dyDescent="0.3">
      <c r="A319" s="122"/>
      <c r="B319" s="195"/>
      <c r="C319" s="15"/>
      <c r="D319" s="124"/>
      <c r="E319" s="15"/>
      <c r="F319" s="15"/>
      <c r="G319" s="189"/>
      <c r="H319" s="15"/>
      <c r="I319" s="196"/>
      <c r="J319" s="125"/>
      <c r="K319" s="127"/>
      <c r="L319" s="124"/>
      <c r="M319" s="117" t="str">
        <f>IF(ISBLANK($L319),"",VLOOKUP($L319,'Clés d''affectation'!$B$2:$E$200,2,0))</f>
        <v/>
      </c>
      <c r="N319" s="130" t="str">
        <f t="shared" si="4"/>
        <v/>
      </c>
      <c r="O319" s="34"/>
      <c r="P319" s="197"/>
      <c r="Q319" s="198"/>
      <c r="R319" s="71"/>
    </row>
    <row r="320" spans="1:18" ht="15" customHeight="1" x14ac:dyDescent="0.3">
      <c r="A320" s="122"/>
      <c r="B320" s="195"/>
      <c r="C320" s="15"/>
      <c r="D320" s="124"/>
      <c r="E320" s="15"/>
      <c r="F320" s="15"/>
      <c r="G320" s="189"/>
      <c r="H320" s="15"/>
      <c r="I320" s="196"/>
      <c r="J320" s="125"/>
      <c r="K320" s="127"/>
      <c r="L320" s="124"/>
      <c r="M320" s="117" t="str">
        <f>IF(ISBLANK($L320),"",VLOOKUP($L320,'Clés d''affectation'!$B$2:$E$200,2,0))</f>
        <v/>
      </c>
      <c r="N320" s="130" t="str">
        <f t="shared" si="4"/>
        <v/>
      </c>
      <c r="O320" s="34"/>
      <c r="P320" s="197"/>
      <c r="Q320" s="198"/>
      <c r="R320" s="71"/>
    </row>
    <row r="321" spans="1:18" ht="15" customHeight="1" x14ac:dyDescent="0.3">
      <c r="A321" s="122"/>
      <c r="B321" s="195"/>
      <c r="C321" s="15"/>
      <c r="D321" s="124"/>
      <c r="E321" s="15"/>
      <c r="F321" s="15"/>
      <c r="G321" s="189"/>
      <c r="H321" s="15"/>
      <c r="I321" s="196"/>
      <c r="J321" s="125"/>
      <c r="K321" s="127"/>
      <c r="L321" s="124"/>
      <c r="M321" s="117" t="str">
        <f>IF(ISBLANK($L321),"",VLOOKUP($L321,'Clés d''affectation'!$B$2:$E$200,2,0))</f>
        <v/>
      </c>
      <c r="N321" s="130" t="str">
        <f t="shared" si="4"/>
        <v/>
      </c>
      <c r="O321" s="34"/>
      <c r="P321" s="197"/>
      <c r="Q321" s="198"/>
      <c r="R321" s="71"/>
    </row>
    <row r="322" spans="1:18" ht="15" customHeight="1" x14ac:dyDescent="0.3">
      <c r="A322" s="122"/>
      <c r="B322" s="195"/>
      <c r="C322" s="15"/>
      <c r="D322" s="124"/>
      <c r="E322" s="15"/>
      <c r="F322" s="15"/>
      <c r="G322" s="189"/>
      <c r="H322" s="15"/>
      <c r="I322" s="196"/>
      <c r="J322" s="125"/>
      <c r="K322" s="127"/>
      <c r="L322" s="124"/>
      <c r="M322" s="117" t="str">
        <f>IF(ISBLANK($L322),"",VLOOKUP($L322,'Clés d''affectation'!$B$2:$E$200,2,0))</f>
        <v/>
      </c>
      <c r="N322" s="130" t="str">
        <f t="shared" si="4"/>
        <v/>
      </c>
      <c r="O322" s="34"/>
      <c r="P322" s="197"/>
      <c r="Q322" s="198"/>
      <c r="R322" s="71"/>
    </row>
    <row r="323" spans="1:18" ht="15" customHeight="1" x14ac:dyDescent="0.3">
      <c r="A323" s="122"/>
      <c r="B323" s="195"/>
      <c r="C323" s="15"/>
      <c r="D323" s="124"/>
      <c r="E323" s="15"/>
      <c r="F323" s="15"/>
      <c r="G323" s="189"/>
      <c r="H323" s="15"/>
      <c r="I323" s="196"/>
      <c r="J323" s="125"/>
      <c r="K323" s="127"/>
      <c r="L323" s="124"/>
      <c r="M323" s="117" t="str">
        <f>IF(ISBLANK($L323),"",VLOOKUP($L323,'Clés d''affectation'!$B$2:$E$200,2,0))</f>
        <v/>
      </c>
      <c r="N323" s="130" t="str">
        <f t="shared" ref="N323:N386" si="5">IF(ISBLANK($L323),"",$K323*$M323)</f>
        <v/>
      </c>
      <c r="O323" s="34"/>
      <c r="P323" s="197"/>
      <c r="Q323" s="198"/>
      <c r="R323" s="71"/>
    </row>
    <row r="324" spans="1:18" ht="15" customHeight="1" x14ac:dyDescent="0.3">
      <c r="A324" s="122"/>
      <c r="B324" s="195"/>
      <c r="C324" s="15"/>
      <c r="D324" s="124"/>
      <c r="E324" s="15"/>
      <c r="F324" s="15"/>
      <c r="G324" s="189"/>
      <c r="H324" s="15"/>
      <c r="I324" s="196"/>
      <c r="J324" s="125"/>
      <c r="K324" s="127"/>
      <c r="L324" s="124"/>
      <c r="M324" s="117" t="str">
        <f>IF(ISBLANK($L324),"",VLOOKUP($L324,'Clés d''affectation'!$B$2:$E$200,2,0))</f>
        <v/>
      </c>
      <c r="N324" s="130" t="str">
        <f t="shared" si="5"/>
        <v/>
      </c>
      <c r="O324" s="34"/>
      <c r="P324" s="197"/>
      <c r="Q324" s="198"/>
      <c r="R324" s="71"/>
    </row>
    <row r="325" spans="1:18" ht="15" customHeight="1" x14ac:dyDescent="0.3">
      <c r="A325" s="122"/>
      <c r="B325" s="195"/>
      <c r="C325" s="15"/>
      <c r="D325" s="124"/>
      <c r="E325" s="15"/>
      <c r="F325" s="15"/>
      <c r="G325" s="189"/>
      <c r="H325" s="15"/>
      <c r="I325" s="196"/>
      <c r="J325" s="125"/>
      <c r="K325" s="127"/>
      <c r="L325" s="124"/>
      <c r="M325" s="117" t="str">
        <f>IF(ISBLANK($L325),"",VLOOKUP($L325,'Clés d''affectation'!$B$2:$E$200,2,0))</f>
        <v/>
      </c>
      <c r="N325" s="130" t="str">
        <f t="shared" si="5"/>
        <v/>
      </c>
      <c r="O325" s="34"/>
      <c r="P325" s="197"/>
      <c r="Q325" s="198"/>
      <c r="R325" s="71"/>
    </row>
    <row r="326" spans="1:18" ht="15" customHeight="1" x14ac:dyDescent="0.3">
      <c r="A326" s="122"/>
      <c r="B326" s="195"/>
      <c r="C326" s="15"/>
      <c r="D326" s="124"/>
      <c r="E326" s="15"/>
      <c r="F326" s="15"/>
      <c r="G326" s="189"/>
      <c r="H326" s="15"/>
      <c r="I326" s="196"/>
      <c r="J326" s="125"/>
      <c r="K326" s="127"/>
      <c r="L326" s="124"/>
      <c r="M326" s="117" t="str">
        <f>IF(ISBLANK($L326),"",VLOOKUP($L326,'Clés d''affectation'!$B$2:$E$200,2,0))</f>
        <v/>
      </c>
      <c r="N326" s="130" t="str">
        <f t="shared" si="5"/>
        <v/>
      </c>
      <c r="O326" s="34"/>
      <c r="P326" s="197"/>
      <c r="Q326" s="198"/>
      <c r="R326" s="71"/>
    </row>
    <row r="327" spans="1:18" ht="15" customHeight="1" x14ac:dyDescent="0.3">
      <c r="A327" s="122"/>
      <c r="B327" s="195"/>
      <c r="C327" s="15"/>
      <c r="D327" s="124"/>
      <c r="E327" s="15"/>
      <c r="F327" s="15"/>
      <c r="G327" s="189"/>
      <c r="H327" s="15"/>
      <c r="I327" s="196"/>
      <c r="J327" s="125"/>
      <c r="K327" s="127"/>
      <c r="L327" s="124"/>
      <c r="M327" s="117" t="str">
        <f>IF(ISBLANK($L327),"",VLOOKUP($L327,'Clés d''affectation'!$B$2:$E$200,2,0))</f>
        <v/>
      </c>
      <c r="N327" s="130" t="str">
        <f t="shared" si="5"/>
        <v/>
      </c>
      <c r="O327" s="34"/>
      <c r="P327" s="197"/>
      <c r="Q327" s="198"/>
      <c r="R327" s="71"/>
    </row>
    <row r="328" spans="1:18" ht="15" customHeight="1" x14ac:dyDescent="0.3">
      <c r="A328" s="122"/>
      <c r="B328" s="195"/>
      <c r="C328" s="15"/>
      <c r="D328" s="124"/>
      <c r="E328" s="15"/>
      <c r="F328" s="15"/>
      <c r="G328" s="189"/>
      <c r="H328" s="15"/>
      <c r="I328" s="196"/>
      <c r="J328" s="125"/>
      <c r="K328" s="127"/>
      <c r="L328" s="124"/>
      <c r="M328" s="117" t="str">
        <f>IF(ISBLANK($L328),"",VLOOKUP($L328,'Clés d''affectation'!$B$2:$E$200,2,0))</f>
        <v/>
      </c>
      <c r="N328" s="130" t="str">
        <f t="shared" si="5"/>
        <v/>
      </c>
      <c r="O328" s="34"/>
      <c r="P328" s="197"/>
      <c r="Q328" s="198"/>
      <c r="R328" s="71"/>
    </row>
    <row r="329" spans="1:18" ht="15" customHeight="1" x14ac:dyDescent="0.3">
      <c r="A329" s="122"/>
      <c r="B329" s="195"/>
      <c r="C329" s="15"/>
      <c r="D329" s="124"/>
      <c r="E329" s="15"/>
      <c r="F329" s="15"/>
      <c r="G329" s="189"/>
      <c r="H329" s="15"/>
      <c r="I329" s="196"/>
      <c r="J329" s="125"/>
      <c r="K329" s="127"/>
      <c r="L329" s="124"/>
      <c r="M329" s="117" t="str">
        <f>IF(ISBLANK($L329),"",VLOOKUP($L329,'Clés d''affectation'!$B$2:$E$200,2,0))</f>
        <v/>
      </c>
      <c r="N329" s="130" t="str">
        <f t="shared" si="5"/>
        <v/>
      </c>
      <c r="O329" s="34"/>
      <c r="P329" s="197"/>
      <c r="Q329" s="198"/>
      <c r="R329" s="71"/>
    </row>
    <row r="330" spans="1:18" ht="15" customHeight="1" x14ac:dyDescent="0.3">
      <c r="A330" s="122"/>
      <c r="B330" s="195"/>
      <c r="C330" s="15"/>
      <c r="D330" s="124"/>
      <c r="E330" s="15"/>
      <c r="F330" s="15"/>
      <c r="G330" s="189"/>
      <c r="H330" s="15"/>
      <c r="I330" s="196"/>
      <c r="J330" s="125"/>
      <c r="K330" s="127"/>
      <c r="L330" s="124"/>
      <c r="M330" s="117" t="str">
        <f>IF(ISBLANK($L330),"",VLOOKUP($L330,'Clés d''affectation'!$B$2:$E$200,2,0))</f>
        <v/>
      </c>
      <c r="N330" s="130" t="str">
        <f t="shared" si="5"/>
        <v/>
      </c>
      <c r="O330" s="34"/>
      <c r="P330" s="197"/>
      <c r="Q330" s="198"/>
      <c r="R330" s="71"/>
    </row>
    <row r="331" spans="1:18" ht="15" customHeight="1" x14ac:dyDescent="0.3">
      <c r="A331" s="122"/>
      <c r="B331" s="195"/>
      <c r="C331" s="15"/>
      <c r="D331" s="124"/>
      <c r="E331" s="15"/>
      <c r="F331" s="15"/>
      <c r="G331" s="189"/>
      <c r="H331" s="15"/>
      <c r="I331" s="196"/>
      <c r="J331" s="125"/>
      <c r="K331" s="127"/>
      <c r="L331" s="124"/>
      <c r="M331" s="117" t="str">
        <f>IF(ISBLANK($L331),"",VLOOKUP($L331,'Clés d''affectation'!$B$2:$E$200,2,0))</f>
        <v/>
      </c>
      <c r="N331" s="130" t="str">
        <f t="shared" si="5"/>
        <v/>
      </c>
      <c r="O331" s="34"/>
      <c r="P331" s="197"/>
      <c r="Q331" s="198"/>
      <c r="R331" s="71"/>
    </row>
    <row r="332" spans="1:18" ht="15" customHeight="1" x14ac:dyDescent="0.3">
      <c r="A332" s="122"/>
      <c r="B332" s="195"/>
      <c r="C332" s="15"/>
      <c r="D332" s="124"/>
      <c r="E332" s="15"/>
      <c r="F332" s="15"/>
      <c r="G332" s="189"/>
      <c r="H332" s="15"/>
      <c r="I332" s="196"/>
      <c r="J332" s="125"/>
      <c r="K332" s="127"/>
      <c r="L332" s="124"/>
      <c r="M332" s="117" t="str">
        <f>IF(ISBLANK($L332),"",VLOOKUP($L332,'Clés d''affectation'!$B$2:$E$200,2,0))</f>
        <v/>
      </c>
      <c r="N332" s="130" t="str">
        <f t="shared" si="5"/>
        <v/>
      </c>
      <c r="O332" s="34"/>
      <c r="P332" s="197"/>
      <c r="Q332" s="198"/>
      <c r="R332" s="71"/>
    </row>
    <row r="333" spans="1:18" ht="15" customHeight="1" x14ac:dyDescent="0.3">
      <c r="A333" s="122"/>
      <c r="B333" s="195"/>
      <c r="C333" s="15"/>
      <c r="D333" s="124"/>
      <c r="E333" s="15"/>
      <c r="F333" s="15"/>
      <c r="G333" s="189"/>
      <c r="H333" s="15"/>
      <c r="I333" s="196"/>
      <c r="J333" s="125"/>
      <c r="K333" s="127"/>
      <c r="L333" s="124"/>
      <c r="M333" s="117" t="str">
        <f>IF(ISBLANK($L333),"",VLOOKUP($L333,'Clés d''affectation'!$B$2:$E$200,2,0))</f>
        <v/>
      </c>
      <c r="N333" s="130" t="str">
        <f t="shared" si="5"/>
        <v/>
      </c>
      <c r="O333" s="34"/>
      <c r="P333" s="197"/>
      <c r="Q333" s="198"/>
      <c r="R333" s="71"/>
    </row>
    <row r="334" spans="1:18" ht="15" customHeight="1" x14ac:dyDescent="0.3">
      <c r="A334" s="122"/>
      <c r="B334" s="195"/>
      <c r="C334" s="15"/>
      <c r="D334" s="124"/>
      <c r="E334" s="15"/>
      <c r="F334" s="15"/>
      <c r="G334" s="189"/>
      <c r="H334" s="15"/>
      <c r="I334" s="196"/>
      <c r="J334" s="125"/>
      <c r="K334" s="127"/>
      <c r="L334" s="124"/>
      <c r="M334" s="117" t="str">
        <f>IF(ISBLANK($L334),"",VLOOKUP($L334,'Clés d''affectation'!$B$2:$E$200,2,0))</f>
        <v/>
      </c>
      <c r="N334" s="130" t="str">
        <f t="shared" si="5"/>
        <v/>
      </c>
      <c r="O334" s="34"/>
      <c r="P334" s="197"/>
      <c r="Q334" s="198"/>
      <c r="R334" s="71"/>
    </row>
    <row r="335" spans="1:18" ht="15" customHeight="1" x14ac:dyDescent="0.3">
      <c r="A335" s="122"/>
      <c r="B335" s="195"/>
      <c r="C335" s="15"/>
      <c r="D335" s="124"/>
      <c r="E335" s="15"/>
      <c r="F335" s="15"/>
      <c r="G335" s="189"/>
      <c r="H335" s="15"/>
      <c r="I335" s="196"/>
      <c r="J335" s="125"/>
      <c r="K335" s="127"/>
      <c r="L335" s="124"/>
      <c r="M335" s="117" t="str">
        <f>IF(ISBLANK($L335),"",VLOOKUP($L335,'Clés d''affectation'!$B$2:$E$200,2,0))</f>
        <v/>
      </c>
      <c r="N335" s="130" t="str">
        <f t="shared" si="5"/>
        <v/>
      </c>
      <c r="O335" s="34"/>
      <c r="P335" s="197"/>
      <c r="Q335" s="198"/>
      <c r="R335" s="71"/>
    </row>
    <row r="336" spans="1:18" ht="15" customHeight="1" x14ac:dyDescent="0.3">
      <c r="A336" s="122"/>
      <c r="B336" s="195"/>
      <c r="C336" s="15"/>
      <c r="D336" s="124"/>
      <c r="E336" s="15"/>
      <c r="F336" s="15"/>
      <c r="G336" s="189"/>
      <c r="H336" s="15"/>
      <c r="I336" s="196"/>
      <c r="J336" s="125"/>
      <c r="K336" s="127"/>
      <c r="L336" s="124"/>
      <c r="M336" s="117" t="str">
        <f>IF(ISBLANK($L336),"",VLOOKUP($L336,'Clés d''affectation'!$B$2:$E$200,2,0))</f>
        <v/>
      </c>
      <c r="N336" s="130" t="str">
        <f t="shared" si="5"/>
        <v/>
      </c>
      <c r="O336" s="34"/>
      <c r="P336" s="197"/>
      <c r="Q336" s="198"/>
      <c r="R336" s="71"/>
    </row>
    <row r="337" spans="1:18" ht="15" customHeight="1" x14ac:dyDescent="0.3">
      <c r="A337" s="122"/>
      <c r="B337" s="195"/>
      <c r="C337" s="15"/>
      <c r="D337" s="124"/>
      <c r="E337" s="15"/>
      <c r="F337" s="15"/>
      <c r="G337" s="189"/>
      <c r="H337" s="15"/>
      <c r="I337" s="196"/>
      <c r="J337" s="125"/>
      <c r="K337" s="127"/>
      <c r="L337" s="124"/>
      <c r="M337" s="117" t="str">
        <f>IF(ISBLANK($L337),"",VLOOKUP($L337,'Clés d''affectation'!$B$2:$E$200,2,0))</f>
        <v/>
      </c>
      <c r="N337" s="130" t="str">
        <f t="shared" si="5"/>
        <v/>
      </c>
      <c r="O337" s="34"/>
      <c r="P337" s="197"/>
      <c r="Q337" s="198"/>
      <c r="R337" s="71"/>
    </row>
    <row r="338" spans="1:18" ht="15" customHeight="1" x14ac:dyDescent="0.3">
      <c r="A338" s="122"/>
      <c r="B338" s="195"/>
      <c r="C338" s="15"/>
      <c r="D338" s="124"/>
      <c r="E338" s="15"/>
      <c r="F338" s="15"/>
      <c r="G338" s="189"/>
      <c r="H338" s="15"/>
      <c r="I338" s="196"/>
      <c r="J338" s="125"/>
      <c r="K338" s="127"/>
      <c r="L338" s="124"/>
      <c r="M338" s="117" t="str">
        <f>IF(ISBLANK($L338),"",VLOOKUP($L338,'Clés d''affectation'!$B$2:$E$200,2,0))</f>
        <v/>
      </c>
      <c r="N338" s="130" t="str">
        <f t="shared" si="5"/>
        <v/>
      </c>
      <c r="O338" s="34"/>
      <c r="P338" s="197"/>
      <c r="Q338" s="198"/>
      <c r="R338" s="71"/>
    </row>
    <row r="339" spans="1:18" ht="15" customHeight="1" x14ac:dyDescent="0.3">
      <c r="A339" s="122"/>
      <c r="B339" s="195"/>
      <c r="C339" s="15"/>
      <c r="D339" s="124"/>
      <c r="E339" s="15"/>
      <c r="F339" s="15"/>
      <c r="G339" s="189"/>
      <c r="H339" s="15"/>
      <c r="I339" s="196"/>
      <c r="J339" s="125"/>
      <c r="K339" s="127"/>
      <c r="L339" s="124"/>
      <c r="M339" s="117" t="str">
        <f>IF(ISBLANK($L339),"",VLOOKUP($L339,'Clés d''affectation'!$B$2:$E$200,2,0))</f>
        <v/>
      </c>
      <c r="N339" s="130" t="str">
        <f t="shared" si="5"/>
        <v/>
      </c>
      <c r="O339" s="34"/>
      <c r="P339" s="197"/>
      <c r="Q339" s="198"/>
      <c r="R339" s="71"/>
    </row>
    <row r="340" spans="1:18" ht="15" customHeight="1" x14ac:dyDescent="0.3">
      <c r="A340" s="122"/>
      <c r="B340" s="195"/>
      <c r="C340" s="15"/>
      <c r="D340" s="124"/>
      <c r="E340" s="15"/>
      <c r="F340" s="15"/>
      <c r="G340" s="189"/>
      <c r="H340" s="15"/>
      <c r="I340" s="196"/>
      <c r="J340" s="125"/>
      <c r="K340" s="127"/>
      <c r="L340" s="124"/>
      <c r="M340" s="117" t="str">
        <f>IF(ISBLANK($L340),"",VLOOKUP($L340,'Clés d''affectation'!$B$2:$E$200,2,0))</f>
        <v/>
      </c>
      <c r="N340" s="130" t="str">
        <f t="shared" si="5"/>
        <v/>
      </c>
      <c r="O340" s="34"/>
      <c r="P340" s="197"/>
      <c r="Q340" s="198"/>
      <c r="R340" s="71"/>
    </row>
    <row r="341" spans="1:18" ht="15" customHeight="1" x14ac:dyDescent="0.3">
      <c r="A341" s="122"/>
      <c r="B341" s="195"/>
      <c r="C341" s="15"/>
      <c r="D341" s="124"/>
      <c r="E341" s="15"/>
      <c r="F341" s="15"/>
      <c r="G341" s="189"/>
      <c r="H341" s="15"/>
      <c r="I341" s="196"/>
      <c r="J341" s="125"/>
      <c r="K341" s="127"/>
      <c r="L341" s="124"/>
      <c r="M341" s="117" t="str">
        <f>IF(ISBLANK($L341),"",VLOOKUP($L341,'Clés d''affectation'!$B$2:$E$200,2,0))</f>
        <v/>
      </c>
      <c r="N341" s="130" t="str">
        <f t="shared" si="5"/>
        <v/>
      </c>
      <c r="O341" s="34"/>
      <c r="P341" s="197"/>
      <c r="Q341" s="198"/>
      <c r="R341" s="71"/>
    </row>
    <row r="342" spans="1:18" ht="15" customHeight="1" x14ac:dyDescent="0.3">
      <c r="A342" s="122"/>
      <c r="B342" s="195"/>
      <c r="C342" s="15"/>
      <c r="D342" s="124"/>
      <c r="E342" s="15"/>
      <c r="F342" s="15"/>
      <c r="G342" s="189"/>
      <c r="H342" s="15"/>
      <c r="I342" s="196"/>
      <c r="J342" s="125"/>
      <c r="K342" s="127"/>
      <c r="L342" s="124"/>
      <c r="M342" s="117" t="str">
        <f>IF(ISBLANK($L342),"",VLOOKUP($L342,'Clés d''affectation'!$B$2:$E$200,2,0))</f>
        <v/>
      </c>
      <c r="N342" s="130" t="str">
        <f t="shared" si="5"/>
        <v/>
      </c>
      <c r="O342" s="34"/>
      <c r="P342" s="197"/>
      <c r="Q342" s="198"/>
      <c r="R342" s="71"/>
    </row>
    <row r="343" spans="1:18" ht="15" customHeight="1" x14ac:dyDescent="0.3">
      <c r="A343" s="122"/>
      <c r="B343" s="195"/>
      <c r="C343" s="15"/>
      <c r="D343" s="124"/>
      <c r="E343" s="15"/>
      <c r="F343" s="15"/>
      <c r="G343" s="189"/>
      <c r="H343" s="15"/>
      <c r="I343" s="196"/>
      <c r="J343" s="125"/>
      <c r="K343" s="127"/>
      <c r="L343" s="124"/>
      <c r="M343" s="117" t="str">
        <f>IF(ISBLANK($L343),"",VLOOKUP($L343,'Clés d''affectation'!$B$2:$E$200,2,0))</f>
        <v/>
      </c>
      <c r="N343" s="130" t="str">
        <f t="shared" si="5"/>
        <v/>
      </c>
      <c r="O343" s="34"/>
      <c r="P343" s="197"/>
      <c r="Q343" s="198"/>
      <c r="R343" s="71"/>
    </row>
    <row r="344" spans="1:18" ht="15" customHeight="1" x14ac:dyDescent="0.3">
      <c r="A344" s="122"/>
      <c r="B344" s="195"/>
      <c r="C344" s="15"/>
      <c r="D344" s="124"/>
      <c r="E344" s="15"/>
      <c r="F344" s="15"/>
      <c r="G344" s="189"/>
      <c r="H344" s="15"/>
      <c r="I344" s="196"/>
      <c r="J344" s="125"/>
      <c r="K344" s="127"/>
      <c r="L344" s="124"/>
      <c r="M344" s="117" t="str">
        <f>IF(ISBLANK($L344),"",VLOOKUP($L344,'Clés d''affectation'!$B$2:$E$200,2,0))</f>
        <v/>
      </c>
      <c r="N344" s="130" t="str">
        <f t="shared" si="5"/>
        <v/>
      </c>
      <c r="O344" s="34"/>
      <c r="P344" s="197"/>
      <c r="Q344" s="198"/>
      <c r="R344" s="71"/>
    </row>
    <row r="345" spans="1:18" ht="15" customHeight="1" x14ac:dyDescent="0.3">
      <c r="A345" s="122"/>
      <c r="B345" s="195"/>
      <c r="C345" s="15"/>
      <c r="D345" s="124"/>
      <c r="E345" s="15"/>
      <c r="F345" s="15"/>
      <c r="G345" s="189"/>
      <c r="H345" s="15"/>
      <c r="I345" s="196"/>
      <c r="J345" s="125"/>
      <c r="K345" s="127"/>
      <c r="L345" s="124"/>
      <c r="M345" s="117" t="str">
        <f>IF(ISBLANK($L345),"",VLOOKUP($L345,'Clés d''affectation'!$B$2:$E$200,2,0))</f>
        <v/>
      </c>
      <c r="N345" s="130" t="str">
        <f t="shared" si="5"/>
        <v/>
      </c>
      <c r="O345" s="34"/>
      <c r="P345" s="197"/>
      <c r="Q345" s="198"/>
      <c r="R345" s="71"/>
    </row>
    <row r="346" spans="1:18" ht="15" customHeight="1" x14ac:dyDescent="0.3">
      <c r="A346" s="122"/>
      <c r="B346" s="195"/>
      <c r="C346" s="15"/>
      <c r="D346" s="124"/>
      <c r="E346" s="15"/>
      <c r="F346" s="15"/>
      <c r="G346" s="189"/>
      <c r="H346" s="15"/>
      <c r="I346" s="196"/>
      <c r="J346" s="125"/>
      <c r="K346" s="127"/>
      <c r="L346" s="124"/>
      <c r="M346" s="117" t="str">
        <f>IF(ISBLANK($L346),"",VLOOKUP($L346,'Clés d''affectation'!$B$2:$E$200,2,0))</f>
        <v/>
      </c>
      <c r="N346" s="130" t="str">
        <f t="shared" si="5"/>
        <v/>
      </c>
      <c r="O346" s="34"/>
      <c r="P346" s="197"/>
      <c r="Q346" s="198"/>
      <c r="R346" s="71"/>
    </row>
    <row r="347" spans="1:18" ht="15" customHeight="1" x14ac:dyDescent="0.3">
      <c r="A347" s="122"/>
      <c r="B347" s="195"/>
      <c r="C347" s="15"/>
      <c r="D347" s="124"/>
      <c r="E347" s="15"/>
      <c r="F347" s="15"/>
      <c r="G347" s="189"/>
      <c r="H347" s="15"/>
      <c r="I347" s="196"/>
      <c r="J347" s="125"/>
      <c r="K347" s="127"/>
      <c r="L347" s="124"/>
      <c r="M347" s="117" t="str">
        <f>IF(ISBLANK($L347),"",VLOOKUP($L347,'Clés d''affectation'!$B$2:$E$200,2,0))</f>
        <v/>
      </c>
      <c r="N347" s="130" t="str">
        <f t="shared" si="5"/>
        <v/>
      </c>
      <c r="O347" s="34"/>
      <c r="P347" s="197"/>
      <c r="Q347" s="198"/>
      <c r="R347" s="71"/>
    </row>
    <row r="348" spans="1:18" ht="15" customHeight="1" x14ac:dyDescent="0.3">
      <c r="A348" s="122"/>
      <c r="B348" s="195"/>
      <c r="C348" s="15"/>
      <c r="D348" s="124"/>
      <c r="E348" s="15"/>
      <c r="F348" s="15"/>
      <c r="G348" s="189"/>
      <c r="H348" s="15"/>
      <c r="I348" s="196"/>
      <c r="J348" s="125"/>
      <c r="K348" s="127"/>
      <c r="L348" s="124"/>
      <c r="M348" s="117" t="str">
        <f>IF(ISBLANK($L348),"",VLOOKUP($L348,'Clés d''affectation'!$B$2:$E$200,2,0))</f>
        <v/>
      </c>
      <c r="N348" s="130" t="str">
        <f t="shared" si="5"/>
        <v/>
      </c>
      <c r="O348" s="34"/>
      <c r="P348" s="197"/>
      <c r="Q348" s="198"/>
      <c r="R348" s="71"/>
    </row>
    <row r="349" spans="1:18" ht="15" customHeight="1" x14ac:dyDescent="0.3">
      <c r="A349" s="122"/>
      <c r="B349" s="195"/>
      <c r="C349" s="15"/>
      <c r="D349" s="124"/>
      <c r="E349" s="15"/>
      <c r="F349" s="15"/>
      <c r="G349" s="189"/>
      <c r="H349" s="15"/>
      <c r="I349" s="196"/>
      <c r="J349" s="125"/>
      <c r="K349" s="127"/>
      <c r="L349" s="124"/>
      <c r="M349" s="117" t="str">
        <f>IF(ISBLANK($L349),"",VLOOKUP($L349,'Clés d''affectation'!$B$2:$E$200,2,0))</f>
        <v/>
      </c>
      <c r="N349" s="130" t="str">
        <f t="shared" si="5"/>
        <v/>
      </c>
      <c r="O349" s="34"/>
      <c r="P349" s="197"/>
      <c r="Q349" s="198"/>
      <c r="R349" s="71"/>
    </row>
    <row r="350" spans="1:18" ht="15" customHeight="1" x14ac:dyDescent="0.3">
      <c r="A350" s="122"/>
      <c r="B350" s="195"/>
      <c r="C350" s="15"/>
      <c r="D350" s="124"/>
      <c r="E350" s="15"/>
      <c r="F350" s="15"/>
      <c r="G350" s="189"/>
      <c r="H350" s="15"/>
      <c r="I350" s="196"/>
      <c r="J350" s="125"/>
      <c r="K350" s="127"/>
      <c r="L350" s="124"/>
      <c r="M350" s="117" t="str">
        <f>IF(ISBLANK($L350),"",VLOOKUP($L350,'Clés d''affectation'!$B$2:$E$200,2,0))</f>
        <v/>
      </c>
      <c r="N350" s="130" t="str">
        <f t="shared" si="5"/>
        <v/>
      </c>
      <c r="O350" s="34"/>
      <c r="P350" s="197"/>
      <c r="Q350" s="198"/>
      <c r="R350" s="71"/>
    </row>
    <row r="351" spans="1:18" ht="15" customHeight="1" x14ac:dyDescent="0.3">
      <c r="A351" s="122"/>
      <c r="B351" s="195"/>
      <c r="C351" s="15"/>
      <c r="D351" s="124"/>
      <c r="E351" s="15"/>
      <c r="F351" s="15"/>
      <c r="G351" s="189"/>
      <c r="H351" s="15"/>
      <c r="I351" s="196"/>
      <c r="J351" s="125"/>
      <c r="K351" s="127"/>
      <c r="L351" s="124"/>
      <c r="M351" s="117" t="str">
        <f>IF(ISBLANK($L351),"",VLOOKUP($L351,'Clés d''affectation'!$B$2:$E$200,2,0))</f>
        <v/>
      </c>
      <c r="N351" s="130" t="str">
        <f t="shared" si="5"/>
        <v/>
      </c>
      <c r="O351" s="34"/>
      <c r="P351" s="197"/>
      <c r="Q351" s="198"/>
      <c r="R351" s="71"/>
    </row>
    <row r="352" spans="1:18" ht="15" customHeight="1" x14ac:dyDescent="0.3">
      <c r="A352" s="122"/>
      <c r="B352" s="195"/>
      <c r="C352" s="15"/>
      <c r="D352" s="124"/>
      <c r="E352" s="15"/>
      <c r="F352" s="15"/>
      <c r="G352" s="189"/>
      <c r="H352" s="15"/>
      <c r="I352" s="196"/>
      <c r="J352" s="125"/>
      <c r="K352" s="127"/>
      <c r="L352" s="124"/>
      <c r="M352" s="117" t="str">
        <f>IF(ISBLANK($L352),"",VLOOKUP($L352,'Clés d''affectation'!$B$2:$E$200,2,0))</f>
        <v/>
      </c>
      <c r="N352" s="130" t="str">
        <f t="shared" si="5"/>
        <v/>
      </c>
      <c r="O352" s="34"/>
      <c r="P352" s="197"/>
      <c r="Q352" s="198"/>
      <c r="R352" s="71"/>
    </row>
    <row r="353" spans="1:18" ht="15" customHeight="1" x14ac:dyDescent="0.3">
      <c r="A353" s="122"/>
      <c r="B353" s="195"/>
      <c r="C353" s="15"/>
      <c r="D353" s="124"/>
      <c r="E353" s="15"/>
      <c r="F353" s="15"/>
      <c r="G353" s="189"/>
      <c r="H353" s="15"/>
      <c r="I353" s="196"/>
      <c r="J353" s="125"/>
      <c r="K353" s="127"/>
      <c r="L353" s="124"/>
      <c r="M353" s="117" t="str">
        <f>IF(ISBLANK($L353),"",VLOOKUP($L353,'Clés d''affectation'!$B$2:$E$200,2,0))</f>
        <v/>
      </c>
      <c r="N353" s="130" t="str">
        <f t="shared" si="5"/>
        <v/>
      </c>
      <c r="O353" s="34"/>
      <c r="P353" s="197"/>
      <c r="Q353" s="198"/>
      <c r="R353" s="71"/>
    </row>
    <row r="354" spans="1:18" ht="15" customHeight="1" x14ac:dyDescent="0.3">
      <c r="A354" s="122"/>
      <c r="B354" s="195"/>
      <c r="C354" s="15"/>
      <c r="D354" s="124"/>
      <c r="E354" s="15"/>
      <c r="F354" s="15"/>
      <c r="G354" s="189"/>
      <c r="H354" s="15"/>
      <c r="I354" s="196"/>
      <c r="J354" s="125"/>
      <c r="K354" s="127"/>
      <c r="L354" s="124"/>
      <c r="M354" s="117" t="str">
        <f>IF(ISBLANK($L354),"",VLOOKUP($L354,'Clés d''affectation'!$B$2:$E$200,2,0))</f>
        <v/>
      </c>
      <c r="N354" s="130" t="str">
        <f t="shared" si="5"/>
        <v/>
      </c>
      <c r="O354" s="34"/>
      <c r="P354" s="197"/>
      <c r="Q354" s="198"/>
      <c r="R354" s="71"/>
    </row>
    <row r="355" spans="1:18" ht="15" customHeight="1" x14ac:dyDescent="0.3">
      <c r="A355" s="122"/>
      <c r="B355" s="195"/>
      <c r="C355" s="15"/>
      <c r="D355" s="124"/>
      <c r="E355" s="15"/>
      <c r="F355" s="15"/>
      <c r="G355" s="189"/>
      <c r="H355" s="15"/>
      <c r="I355" s="196"/>
      <c r="J355" s="125"/>
      <c r="K355" s="127"/>
      <c r="L355" s="124"/>
      <c r="M355" s="117" t="str">
        <f>IF(ISBLANK($L355),"",VLOOKUP($L355,'Clés d''affectation'!$B$2:$E$200,2,0))</f>
        <v/>
      </c>
      <c r="N355" s="130" t="str">
        <f t="shared" si="5"/>
        <v/>
      </c>
      <c r="O355" s="34"/>
      <c r="P355" s="197"/>
      <c r="Q355" s="198"/>
      <c r="R355" s="71"/>
    </row>
    <row r="356" spans="1:18" ht="15" customHeight="1" x14ac:dyDescent="0.3">
      <c r="A356" s="122"/>
      <c r="B356" s="195"/>
      <c r="C356" s="15"/>
      <c r="D356" s="124"/>
      <c r="E356" s="15"/>
      <c r="F356" s="15"/>
      <c r="G356" s="189"/>
      <c r="H356" s="15"/>
      <c r="I356" s="196"/>
      <c r="J356" s="125"/>
      <c r="K356" s="127"/>
      <c r="L356" s="124"/>
      <c r="M356" s="117" t="str">
        <f>IF(ISBLANK($L356),"",VLOOKUP($L356,'Clés d''affectation'!$B$2:$E$200,2,0))</f>
        <v/>
      </c>
      <c r="N356" s="130" t="str">
        <f t="shared" si="5"/>
        <v/>
      </c>
      <c r="O356" s="34"/>
      <c r="P356" s="197"/>
      <c r="Q356" s="198"/>
      <c r="R356" s="71"/>
    </row>
    <row r="357" spans="1:18" ht="15" customHeight="1" x14ac:dyDescent="0.3">
      <c r="A357" s="122"/>
      <c r="B357" s="195"/>
      <c r="C357" s="15"/>
      <c r="D357" s="124"/>
      <c r="E357" s="15"/>
      <c r="F357" s="15"/>
      <c r="G357" s="189"/>
      <c r="H357" s="15"/>
      <c r="I357" s="196"/>
      <c r="J357" s="125"/>
      <c r="K357" s="127"/>
      <c r="L357" s="124"/>
      <c r="M357" s="117" t="str">
        <f>IF(ISBLANK($L357),"",VLOOKUP($L357,'Clés d''affectation'!$B$2:$E$200,2,0))</f>
        <v/>
      </c>
      <c r="N357" s="130" t="str">
        <f t="shared" si="5"/>
        <v/>
      </c>
      <c r="O357" s="34"/>
      <c r="P357" s="197"/>
      <c r="Q357" s="198"/>
      <c r="R357" s="71"/>
    </row>
    <row r="358" spans="1:18" ht="15" customHeight="1" x14ac:dyDescent="0.3">
      <c r="A358" s="122"/>
      <c r="B358" s="195"/>
      <c r="C358" s="15"/>
      <c r="D358" s="124"/>
      <c r="E358" s="15"/>
      <c r="F358" s="15"/>
      <c r="G358" s="189"/>
      <c r="H358" s="15"/>
      <c r="I358" s="196"/>
      <c r="J358" s="125"/>
      <c r="K358" s="127"/>
      <c r="L358" s="124"/>
      <c r="M358" s="117" t="str">
        <f>IF(ISBLANK($L358),"",VLOOKUP($L358,'Clés d''affectation'!$B$2:$E$200,2,0))</f>
        <v/>
      </c>
      <c r="N358" s="130" t="str">
        <f t="shared" si="5"/>
        <v/>
      </c>
      <c r="O358" s="34"/>
      <c r="P358" s="197"/>
      <c r="Q358" s="198"/>
      <c r="R358" s="71"/>
    </row>
    <row r="359" spans="1:18" ht="15" customHeight="1" x14ac:dyDescent="0.3">
      <c r="A359" s="122"/>
      <c r="B359" s="195"/>
      <c r="C359" s="15"/>
      <c r="D359" s="124"/>
      <c r="E359" s="15"/>
      <c r="F359" s="15"/>
      <c r="G359" s="189"/>
      <c r="H359" s="15"/>
      <c r="I359" s="196"/>
      <c r="J359" s="125"/>
      <c r="K359" s="127"/>
      <c r="L359" s="124"/>
      <c r="M359" s="117" t="str">
        <f>IF(ISBLANK($L359),"",VLOOKUP($L359,'Clés d''affectation'!$B$2:$E$200,2,0))</f>
        <v/>
      </c>
      <c r="N359" s="130" t="str">
        <f t="shared" si="5"/>
        <v/>
      </c>
      <c r="O359" s="34"/>
      <c r="P359" s="197"/>
      <c r="Q359" s="198"/>
      <c r="R359" s="71"/>
    </row>
    <row r="360" spans="1:18" ht="15" customHeight="1" x14ac:dyDescent="0.3">
      <c r="A360" s="122"/>
      <c r="B360" s="195"/>
      <c r="C360" s="15"/>
      <c r="D360" s="124"/>
      <c r="E360" s="15"/>
      <c r="F360" s="15"/>
      <c r="G360" s="189"/>
      <c r="H360" s="15"/>
      <c r="I360" s="196"/>
      <c r="J360" s="125"/>
      <c r="K360" s="127"/>
      <c r="L360" s="124"/>
      <c r="M360" s="117" t="str">
        <f>IF(ISBLANK($L360),"",VLOOKUP($L360,'Clés d''affectation'!$B$2:$E$200,2,0))</f>
        <v/>
      </c>
      <c r="N360" s="130" t="str">
        <f t="shared" si="5"/>
        <v/>
      </c>
      <c r="O360" s="34"/>
      <c r="P360" s="197"/>
      <c r="Q360" s="198"/>
      <c r="R360" s="71"/>
    </row>
    <row r="361" spans="1:18" ht="15" customHeight="1" x14ac:dyDescent="0.3">
      <c r="A361" s="122"/>
      <c r="B361" s="195"/>
      <c r="C361" s="15"/>
      <c r="D361" s="124"/>
      <c r="E361" s="15"/>
      <c r="F361" s="15"/>
      <c r="G361" s="189"/>
      <c r="H361" s="15"/>
      <c r="I361" s="196"/>
      <c r="J361" s="125"/>
      <c r="K361" s="127"/>
      <c r="L361" s="124"/>
      <c r="M361" s="117" t="str">
        <f>IF(ISBLANK($L361),"",VLOOKUP($L361,'Clés d''affectation'!$B$2:$E$200,2,0))</f>
        <v/>
      </c>
      <c r="N361" s="130" t="str">
        <f t="shared" si="5"/>
        <v/>
      </c>
      <c r="O361" s="34"/>
      <c r="P361" s="197"/>
      <c r="Q361" s="198"/>
      <c r="R361" s="71"/>
    </row>
    <row r="362" spans="1:18" ht="15" customHeight="1" x14ac:dyDescent="0.3">
      <c r="A362" s="122"/>
      <c r="B362" s="195"/>
      <c r="C362" s="15"/>
      <c r="D362" s="124"/>
      <c r="E362" s="15"/>
      <c r="F362" s="15"/>
      <c r="G362" s="189"/>
      <c r="H362" s="15"/>
      <c r="I362" s="196"/>
      <c r="J362" s="125"/>
      <c r="K362" s="127"/>
      <c r="L362" s="124"/>
      <c r="M362" s="117" t="str">
        <f>IF(ISBLANK($L362),"",VLOOKUP($L362,'Clés d''affectation'!$B$2:$E$200,2,0))</f>
        <v/>
      </c>
      <c r="N362" s="130" t="str">
        <f t="shared" si="5"/>
        <v/>
      </c>
      <c r="O362" s="34"/>
      <c r="P362" s="197"/>
      <c r="Q362" s="198"/>
      <c r="R362" s="71"/>
    </row>
    <row r="363" spans="1:18" ht="15" customHeight="1" x14ac:dyDescent="0.3">
      <c r="A363" s="122"/>
      <c r="B363" s="195"/>
      <c r="C363" s="15"/>
      <c r="D363" s="124"/>
      <c r="E363" s="15"/>
      <c r="F363" s="15"/>
      <c r="G363" s="189"/>
      <c r="H363" s="15"/>
      <c r="I363" s="196"/>
      <c r="J363" s="125"/>
      <c r="K363" s="127"/>
      <c r="L363" s="124"/>
      <c r="M363" s="117" t="str">
        <f>IF(ISBLANK($L363),"",VLOOKUP($L363,'Clés d''affectation'!$B$2:$E$200,2,0))</f>
        <v/>
      </c>
      <c r="N363" s="130" t="str">
        <f t="shared" si="5"/>
        <v/>
      </c>
      <c r="O363" s="34"/>
      <c r="P363" s="197"/>
      <c r="Q363" s="198"/>
      <c r="R363" s="71"/>
    </row>
    <row r="364" spans="1:18" ht="15" customHeight="1" x14ac:dyDescent="0.3">
      <c r="A364" s="122"/>
      <c r="B364" s="195"/>
      <c r="C364" s="15"/>
      <c r="D364" s="124"/>
      <c r="E364" s="15"/>
      <c r="F364" s="15"/>
      <c r="G364" s="189"/>
      <c r="H364" s="15"/>
      <c r="I364" s="196"/>
      <c r="J364" s="125"/>
      <c r="K364" s="127"/>
      <c r="L364" s="124"/>
      <c r="M364" s="117" t="str">
        <f>IF(ISBLANK($L364),"",VLOOKUP($L364,'Clés d''affectation'!$B$2:$E$200,2,0))</f>
        <v/>
      </c>
      <c r="N364" s="130" t="str">
        <f t="shared" si="5"/>
        <v/>
      </c>
      <c r="O364" s="34"/>
      <c r="P364" s="197"/>
      <c r="Q364" s="198"/>
      <c r="R364" s="71"/>
    </row>
    <row r="365" spans="1:18" ht="15" customHeight="1" x14ac:dyDescent="0.3">
      <c r="A365" s="122"/>
      <c r="B365" s="195"/>
      <c r="C365" s="15"/>
      <c r="D365" s="124"/>
      <c r="E365" s="15"/>
      <c r="F365" s="15"/>
      <c r="G365" s="189"/>
      <c r="H365" s="15"/>
      <c r="I365" s="196"/>
      <c r="J365" s="125"/>
      <c r="K365" s="127"/>
      <c r="L365" s="124"/>
      <c r="M365" s="117" t="str">
        <f>IF(ISBLANK($L365),"",VLOOKUP($L365,'Clés d''affectation'!$B$2:$E$200,2,0))</f>
        <v/>
      </c>
      <c r="N365" s="130" t="str">
        <f t="shared" si="5"/>
        <v/>
      </c>
      <c r="O365" s="34"/>
      <c r="P365" s="197"/>
      <c r="Q365" s="198"/>
      <c r="R365" s="71"/>
    </row>
    <row r="366" spans="1:18" ht="15" customHeight="1" x14ac:dyDescent="0.3">
      <c r="A366" s="122"/>
      <c r="B366" s="195"/>
      <c r="C366" s="15"/>
      <c r="D366" s="124"/>
      <c r="E366" s="15"/>
      <c r="F366" s="15"/>
      <c r="G366" s="189"/>
      <c r="H366" s="15"/>
      <c r="I366" s="196"/>
      <c r="J366" s="125"/>
      <c r="K366" s="127"/>
      <c r="L366" s="124"/>
      <c r="M366" s="117" t="str">
        <f>IF(ISBLANK($L366),"",VLOOKUP($L366,'Clés d''affectation'!$B$2:$E$200,2,0))</f>
        <v/>
      </c>
      <c r="N366" s="130" t="str">
        <f t="shared" si="5"/>
        <v/>
      </c>
      <c r="O366" s="34"/>
      <c r="P366" s="197"/>
      <c r="Q366" s="198"/>
      <c r="R366" s="71"/>
    </row>
    <row r="367" spans="1:18" ht="15" customHeight="1" x14ac:dyDescent="0.3">
      <c r="A367" s="122"/>
      <c r="B367" s="195"/>
      <c r="C367" s="15"/>
      <c r="D367" s="124"/>
      <c r="E367" s="15"/>
      <c r="F367" s="15"/>
      <c r="G367" s="189"/>
      <c r="H367" s="15"/>
      <c r="I367" s="196"/>
      <c r="J367" s="125"/>
      <c r="K367" s="127"/>
      <c r="L367" s="124"/>
      <c r="M367" s="117" t="str">
        <f>IF(ISBLANK($L367),"",VLOOKUP($L367,'Clés d''affectation'!$B$2:$E$200,2,0))</f>
        <v/>
      </c>
      <c r="N367" s="130" t="str">
        <f t="shared" si="5"/>
        <v/>
      </c>
      <c r="O367" s="34"/>
      <c r="P367" s="197"/>
      <c r="Q367" s="198"/>
      <c r="R367" s="71"/>
    </row>
    <row r="368" spans="1:18" ht="15" customHeight="1" x14ac:dyDescent="0.3">
      <c r="A368" s="122"/>
      <c r="B368" s="195"/>
      <c r="C368" s="15"/>
      <c r="D368" s="124"/>
      <c r="E368" s="15"/>
      <c r="F368" s="15"/>
      <c r="G368" s="189"/>
      <c r="H368" s="15"/>
      <c r="I368" s="196"/>
      <c r="J368" s="125"/>
      <c r="K368" s="127"/>
      <c r="L368" s="124"/>
      <c r="M368" s="117" t="str">
        <f>IF(ISBLANK($L368),"",VLOOKUP($L368,'Clés d''affectation'!$B$2:$E$200,2,0))</f>
        <v/>
      </c>
      <c r="N368" s="130" t="str">
        <f t="shared" si="5"/>
        <v/>
      </c>
      <c r="O368" s="34"/>
      <c r="P368" s="197"/>
      <c r="Q368" s="198"/>
      <c r="R368" s="71"/>
    </row>
    <row r="369" spans="1:18" ht="15" customHeight="1" x14ac:dyDescent="0.3">
      <c r="A369" s="122"/>
      <c r="B369" s="195"/>
      <c r="C369" s="15"/>
      <c r="D369" s="124"/>
      <c r="E369" s="15"/>
      <c r="F369" s="15"/>
      <c r="G369" s="189"/>
      <c r="H369" s="15"/>
      <c r="I369" s="196"/>
      <c r="J369" s="125"/>
      <c r="K369" s="127"/>
      <c r="L369" s="124"/>
      <c r="M369" s="117" t="str">
        <f>IF(ISBLANK($L369),"",VLOOKUP($L369,'Clés d''affectation'!$B$2:$E$200,2,0))</f>
        <v/>
      </c>
      <c r="N369" s="130" t="str">
        <f t="shared" si="5"/>
        <v/>
      </c>
      <c r="O369" s="34"/>
      <c r="P369" s="197"/>
      <c r="Q369" s="198"/>
      <c r="R369" s="71"/>
    </row>
    <row r="370" spans="1:18" ht="15" customHeight="1" x14ac:dyDescent="0.3">
      <c r="A370" s="122"/>
      <c r="B370" s="195"/>
      <c r="C370" s="15"/>
      <c r="D370" s="124"/>
      <c r="E370" s="15"/>
      <c r="F370" s="15"/>
      <c r="G370" s="189"/>
      <c r="H370" s="15"/>
      <c r="I370" s="196"/>
      <c r="J370" s="125"/>
      <c r="K370" s="127"/>
      <c r="L370" s="124"/>
      <c r="M370" s="117" t="str">
        <f>IF(ISBLANK($L370),"",VLOOKUP($L370,'Clés d''affectation'!$B$2:$E$200,2,0))</f>
        <v/>
      </c>
      <c r="N370" s="130" t="str">
        <f t="shared" si="5"/>
        <v/>
      </c>
      <c r="O370" s="34"/>
      <c r="P370" s="197"/>
      <c r="Q370" s="198"/>
      <c r="R370" s="71"/>
    </row>
    <row r="371" spans="1:18" ht="15" customHeight="1" x14ac:dyDescent="0.3">
      <c r="A371" s="122"/>
      <c r="B371" s="195"/>
      <c r="C371" s="15"/>
      <c r="D371" s="124"/>
      <c r="E371" s="15"/>
      <c r="F371" s="15"/>
      <c r="G371" s="189"/>
      <c r="H371" s="15"/>
      <c r="I371" s="196"/>
      <c r="J371" s="125"/>
      <c r="K371" s="127"/>
      <c r="L371" s="124"/>
      <c r="M371" s="117" t="str">
        <f>IF(ISBLANK($L371),"",VLOOKUP($L371,'Clés d''affectation'!$B$2:$E$200,2,0))</f>
        <v/>
      </c>
      <c r="N371" s="130" t="str">
        <f t="shared" si="5"/>
        <v/>
      </c>
      <c r="O371" s="34"/>
      <c r="P371" s="197"/>
      <c r="Q371" s="198"/>
      <c r="R371" s="71"/>
    </row>
    <row r="372" spans="1:18" ht="15" customHeight="1" x14ac:dyDescent="0.3">
      <c r="A372" s="122"/>
      <c r="B372" s="195"/>
      <c r="C372" s="15"/>
      <c r="D372" s="124"/>
      <c r="E372" s="15"/>
      <c r="F372" s="15"/>
      <c r="G372" s="189"/>
      <c r="H372" s="15"/>
      <c r="I372" s="196"/>
      <c r="J372" s="125"/>
      <c r="K372" s="127"/>
      <c r="L372" s="124"/>
      <c r="M372" s="117" t="str">
        <f>IF(ISBLANK($L372),"",VLOOKUP($L372,'Clés d''affectation'!$B$2:$E$200,2,0))</f>
        <v/>
      </c>
      <c r="N372" s="130" t="str">
        <f t="shared" si="5"/>
        <v/>
      </c>
      <c r="O372" s="34"/>
      <c r="P372" s="197"/>
      <c r="Q372" s="198"/>
      <c r="R372" s="71"/>
    </row>
    <row r="373" spans="1:18" ht="15" customHeight="1" x14ac:dyDescent="0.3">
      <c r="A373" s="122"/>
      <c r="B373" s="195"/>
      <c r="C373" s="15"/>
      <c r="D373" s="124"/>
      <c r="E373" s="15"/>
      <c r="F373" s="15"/>
      <c r="G373" s="189"/>
      <c r="H373" s="15"/>
      <c r="I373" s="196"/>
      <c r="J373" s="125"/>
      <c r="K373" s="127"/>
      <c r="L373" s="124"/>
      <c r="M373" s="117" t="str">
        <f>IF(ISBLANK($L373),"",VLOOKUP($L373,'Clés d''affectation'!$B$2:$E$200,2,0))</f>
        <v/>
      </c>
      <c r="N373" s="130" t="str">
        <f t="shared" si="5"/>
        <v/>
      </c>
      <c r="O373" s="34"/>
      <c r="P373" s="197"/>
      <c r="Q373" s="198"/>
      <c r="R373" s="71"/>
    </row>
    <row r="374" spans="1:18" ht="15" customHeight="1" x14ac:dyDescent="0.3">
      <c r="A374" s="122"/>
      <c r="B374" s="195"/>
      <c r="C374" s="15"/>
      <c r="D374" s="124"/>
      <c r="E374" s="15"/>
      <c r="F374" s="15"/>
      <c r="G374" s="189"/>
      <c r="H374" s="15"/>
      <c r="I374" s="196"/>
      <c r="J374" s="125"/>
      <c r="K374" s="127"/>
      <c r="L374" s="124"/>
      <c r="M374" s="117" t="str">
        <f>IF(ISBLANK($L374),"",VLOOKUP($L374,'Clés d''affectation'!$B$2:$E$200,2,0))</f>
        <v/>
      </c>
      <c r="N374" s="130" t="str">
        <f t="shared" si="5"/>
        <v/>
      </c>
      <c r="O374" s="34"/>
      <c r="P374" s="197"/>
      <c r="Q374" s="198"/>
      <c r="R374" s="71"/>
    </row>
    <row r="375" spans="1:18" ht="15" customHeight="1" x14ac:dyDescent="0.3">
      <c r="A375" s="122"/>
      <c r="B375" s="195"/>
      <c r="C375" s="15"/>
      <c r="D375" s="124"/>
      <c r="E375" s="15"/>
      <c r="F375" s="15"/>
      <c r="G375" s="189"/>
      <c r="H375" s="15"/>
      <c r="I375" s="196"/>
      <c r="J375" s="125"/>
      <c r="K375" s="127"/>
      <c r="L375" s="124"/>
      <c r="M375" s="117" t="str">
        <f>IF(ISBLANK($L375),"",VLOOKUP($L375,'Clés d''affectation'!$B$2:$E$200,2,0))</f>
        <v/>
      </c>
      <c r="N375" s="130" t="str">
        <f t="shared" si="5"/>
        <v/>
      </c>
      <c r="O375" s="34"/>
      <c r="P375" s="197"/>
      <c r="Q375" s="198"/>
      <c r="R375" s="71"/>
    </row>
    <row r="376" spans="1:18" ht="15" customHeight="1" x14ac:dyDescent="0.3">
      <c r="A376" s="122"/>
      <c r="B376" s="195"/>
      <c r="C376" s="15"/>
      <c r="D376" s="124"/>
      <c r="E376" s="15"/>
      <c r="F376" s="15"/>
      <c r="G376" s="189"/>
      <c r="H376" s="15"/>
      <c r="I376" s="196"/>
      <c r="J376" s="125"/>
      <c r="K376" s="127"/>
      <c r="L376" s="124"/>
      <c r="M376" s="117" t="str">
        <f>IF(ISBLANK($L376),"",VLOOKUP($L376,'Clés d''affectation'!$B$2:$E$200,2,0))</f>
        <v/>
      </c>
      <c r="N376" s="130" t="str">
        <f t="shared" si="5"/>
        <v/>
      </c>
      <c r="O376" s="34"/>
      <c r="P376" s="197"/>
      <c r="Q376" s="198"/>
      <c r="R376" s="71"/>
    </row>
    <row r="377" spans="1:18" ht="15" customHeight="1" x14ac:dyDescent="0.3">
      <c r="A377" s="122"/>
      <c r="B377" s="195"/>
      <c r="C377" s="15"/>
      <c r="D377" s="124"/>
      <c r="E377" s="15"/>
      <c r="F377" s="15"/>
      <c r="G377" s="189"/>
      <c r="H377" s="15"/>
      <c r="I377" s="196"/>
      <c r="J377" s="125"/>
      <c r="K377" s="127"/>
      <c r="L377" s="124"/>
      <c r="M377" s="117" t="str">
        <f>IF(ISBLANK($L377),"",VLOOKUP($L377,'Clés d''affectation'!$B$2:$E$200,2,0))</f>
        <v/>
      </c>
      <c r="N377" s="130" t="str">
        <f t="shared" si="5"/>
        <v/>
      </c>
      <c r="O377" s="34"/>
      <c r="P377" s="197"/>
      <c r="Q377" s="198"/>
      <c r="R377" s="71"/>
    </row>
    <row r="378" spans="1:18" ht="15" customHeight="1" x14ac:dyDescent="0.3">
      <c r="A378" s="122"/>
      <c r="B378" s="195"/>
      <c r="C378" s="15"/>
      <c r="D378" s="124"/>
      <c r="E378" s="15"/>
      <c r="F378" s="15"/>
      <c r="G378" s="189"/>
      <c r="H378" s="15"/>
      <c r="I378" s="196"/>
      <c r="J378" s="125"/>
      <c r="K378" s="127"/>
      <c r="L378" s="124"/>
      <c r="M378" s="117" t="str">
        <f>IF(ISBLANK($L378),"",VLOOKUP($L378,'Clés d''affectation'!$B$2:$E$200,2,0))</f>
        <v/>
      </c>
      <c r="N378" s="130" t="str">
        <f t="shared" si="5"/>
        <v/>
      </c>
      <c r="O378" s="34"/>
      <c r="P378" s="197"/>
      <c r="Q378" s="198"/>
      <c r="R378" s="71"/>
    </row>
    <row r="379" spans="1:18" ht="15" customHeight="1" x14ac:dyDescent="0.3">
      <c r="A379" s="122"/>
      <c r="B379" s="195"/>
      <c r="C379" s="15"/>
      <c r="D379" s="124"/>
      <c r="E379" s="15"/>
      <c r="F379" s="15"/>
      <c r="G379" s="189"/>
      <c r="H379" s="15"/>
      <c r="I379" s="196"/>
      <c r="J379" s="125"/>
      <c r="K379" s="127"/>
      <c r="L379" s="124"/>
      <c r="M379" s="117" t="str">
        <f>IF(ISBLANK($L379),"",VLOOKUP($L379,'Clés d''affectation'!$B$2:$E$200,2,0))</f>
        <v/>
      </c>
      <c r="N379" s="130" t="str">
        <f t="shared" si="5"/>
        <v/>
      </c>
      <c r="O379" s="34"/>
      <c r="P379" s="197"/>
      <c r="Q379" s="198"/>
      <c r="R379" s="71"/>
    </row>
    <row r="380" spans="1:18" ht="15" customHeight="1" x14ac:dyDescent="0.3">
      <c r="A380" s="122"/>
      <c r="B380" s="195"/>
      <c r="C380" s="15"/>
      <c r="D380" s="124"/>
      <c r="E380" s="15"/>
      <c r="F380" s="15"/>
      <c r="G380" s="189"/>
      <c r="H380" s="15"/>
      <c r="I380" s="196"/>
      <c r="J380" s="125"/>
      <c r="K380" s="127"/>
      <c r="L380" s="124"/>
      <c r="M380" s="117" t="str">
        <f>IF(ISBLANK($L380),"",VLOOKUP($L380,'Clés d''affectation'!$B$2:$E$200,2,0))</f>
        <v/>
      </c>
      <c r="N380" s="130" t="str">
        <f t="shared" si="5"/>
        <v/>
      </c>
      <c r="O380" s="34"/>
      <c r="P380" s="197"/>
      <c r="Q380" s="198"/>
      <c r="R380" s="71"/>
    </row>
    <row r="381" spans="1:18" ht="15" customHeight="1" x14ac:dyDescent="0.3">
      <c r="A381" s="122"/>
      <c r="B381" s="195"/>
      <c r="C381" s="15"/>
      <c r="D381" s="124"/>
      <c r="E381" s="15"/>
      <c r="F381" s="15"/>
      <c r="G381" s="189"/>
      <c r="H381" s="15"/>
      <c r="I381" s="196"/>
      <c r="J381" s="125"/>
      <c r="K381" s="127"/>
      <c r="L381" s="124"/>
      <c r="M381" s="117" t="str">
        <f>IF(ISBLANK($L381),"",VLOOKUP($L381,'Clés d''affectation'!$B$2:$E$200,2,0))</f>
        <v/>
      </c>
      <c r="N381" s="130" t="str">
        <f t="shared" si="5"/>
        <v/>
      </c>
      <c r="O381" s="34"/>
      <c r="P381" s="197"/>
      <c r="Q381" s="198"/>
      <c r="R381" s="71"/>
    </row>
    <row r="382" spans="1:18" ht="15" customHeight="1" x14ac:dyDescent="0.3">
      <c r="A382" s="122"/>
      <c r="B382" s="195"/>
      <c r="C382" s="15"/>
      <c r="D382" s="124"/>
      <c r="E382" s="15"/>
      <c r="F382" s="15"/>
      <c r="G382" s="189"/>
      <c r="H382" s="15"/>
      <c r="I382" s="196"/>
      <c r="J382" s="125"/>
      <c r="K382" s="127"/>
      <c r="L382" s="124"/>
      <c r="M382" s="117" t="str">
        <f>IF(ISBLANK($L382),"",VLOOKUP($L382,'Clés d''affectation'!$B$2:$E$200,2,0))</f>
        <v/>
      </c>
      <c r="N382" s="130" t="str">
        <f t="shared" si="5"/>
        <v/>
      </c>
      <c r="O382" s="34"/>
      <c r="P382" s="197"/>
      <c r="Q382" s="198"/>
      <c r="R382" s="71"/>
    </row>
    <row r="383" spans="1:18" ht="15" customHeight="1" x14ac:dyDescent="0.3">
      <c r="A383" s="122"/>
      <c r="B383" s="195"/>
      <c r="C383" s="15"/>
      <c r="D383" s="124"/>
      <c r="E383" s="15"/>
      <c r="F383" s="15"/>
      <c r="G383" s="189"/>
      <c r="H383" s="15"/>
      <c r="I383" s="196"/>
      <c r="J383" s="125"/>
      <c r="K383" s="127"/>
      <c r="L383" s="124"/>
      <c r="M383" s="117" t="str">
        <f>IF(ISBLANK($L383),"",VLOOKUP($L383,'Clés d''affectation'!$B$2:$E$200,2,0))</f>
        <v/>
      </c>
      <c r="N383" s="130" t="str">
        <f t="shared" si="5"/>
        <v/>
      </c>
      <c r="O383" s="34"/>
      <c r="P383" s="197"/>
      <c r="Q383" s="198"/>
      <c r="R383" s="71"/>
    </row>
    <row r="384" spans="1:18" ht="15" customHeight="1" x14ac:dyDescent="0.3">
      <c r="A384" s="122"/>
      <c r="B384" s="195"/>
      <c r="C384" s="15"/>
      <c r="D384" s="124"/>
      <c r="E384" s="15"/>
      <c r="F384" s="15"/>
      <c r="G384" s="189"/>
      <c r="H384" s="15"/>
      <c r="I384" s="196"/>
      <c r="J384" s="125"/>
      <c r="K384" s="127"/>
      <c r="L384" s="124"/>
      <c r="M384" s="117" t="str">
        <f>IF(ISBLANK($L384),"",VLOOKUP($L384,'Clés d''affectation'!$B$2:$E$200,2,0))</f>
        <v/>
      </c>
      <c r="N384" s="130" t="str">
        <f t="shared" si="5"/>
        <v/>
      </c>
      <c r="O384" s="34"/>
      <c r="P384" s="197"/>
      <c r="Q384" s="198"/>
      <c r="R384" s="71"/>
    </row>
    <row r="385" spans="1:18" ht="15" customHeight="1" x14ac:dyDescent="0.3">
      <c r="A385" s="122"/>
      <c r="B385" s="195"/>
      <c r="C385" s="15"/>
      <c r="D385" s="124"/>
      <c r="E385" s="15"/>
      <c r="F385" s="15"/>
      <c r="G385" s="189"/>
      <c r="H385" s="15"/>
      <c r="I385" s="196"/>
      <c r="J385" s="125"/>
      <c r="K385" s="127"/>
      <c r="L385" s="124"/>
      <c r="M385" s="117" t="str">
        <f>IF(ISBLANK($L385),"",VLOOKUP($L385,'Clés d''affectation'!$B$2:$E$200,2,0))</f>
        <v/>
      </c>
      <c r="N385" s="130" t="str">
        <f t="shared" si="5"/>
        <v/>
      </c>
      <c r="O385" s="34"/>
      <c r="P385" s="197"/>
      <c r="Q385" s="198"/>
      <c r="R385" s="71"/>
    </row>
    <row r="386" spans="1:18" ht="15" customHeight="1" x14ac:dyDescent="0.3">
      <c r="A386" s="122"/>
      <c r="B386" s="195"/>
      <c r="C386" s="15"/>
      <c r="D386" s="124"/>
      <c r="E386" s="15"/>
      <c r="F386" s="15"/>
      <c r="G386" s="189"/>
      <c r="H386" s="15"/>
      <c r="I386" s="196"/>
      <c r="J386" s="125"/>
      <c r="K386" s="127"/>
      <c r="L386" s="124"/>
      <c r="M386" s="117" t="str">
        <f>IF(ISBLANK($L386),"",VLOOKUP($L386,'Clés d''affectation'!$B$2:$E$200,2,0))</f>
        <v/>
      </c>
      <c r="N386" s="130" t="str">
        <f t="shared" si="5"/>
        <v/>
      </c>
      <c r="O386" s="34"/>
      <c r="P386" s="197"/>
      <c r="Q386" s="198"/>
      <c r="R386" s="71"/>
    </row>
    <row r="387" spans="1:18" ht="15" customHeight="1" x14ac:dyDescent="0.3">
      <c r="A387" s="122"/>
      <c r="B387" s="195"/>
      <c r="C387" s="15"/>
      <c r="D387" s="124"/>
      <c r="E387" s="15"/>
      <c r="F387" s="15"/>
      <c r="G387" s="189"/>
      <c r="H387" s="15"/>
      <c r="I387" s="196"/>
      <c r="J387" s="125"/>
      <c r="K387" s="127"/>
      <c r="L387" s="124"/>
      <c r="M387" s="117" t="str">
        <f>IF(ISBLANK($L387),"",VLOOKUP($L387,'Clés d''affectation'!$B$2:$E$200,2,0))</f>
        <v/>
      </c>
      <c r="N387" s="130" t="str">
        <f t="shared" ref="N387:N450" si="6">IF(ISBLANK($L387),"",$K387*$M387)</f>
        <v/>
      </c>
      <c r="O387" s="34"/>
      <c r="P387" s="197"/>
      <c r="Q387" s="198"/>
      <c r="R387" s="71"/>
    </row>
    <row r="388" spans="1:18" ht="15" customHeight="1" x14ac:dyDescent="0.3">
      <c r="A388" s="122"/>
      <c r="B388" s="195"/>
      <c r="C388" s="15"/>
      <c r="D388" s="124"/>
      <c r="E388" s="15"/>
      <c r="F388" s="15"/>
      <c r="G388" s="189"/>
      <c r="H388" s="15"/>
      <c r="I388" s="196"/>
      <c r="J388" s="125"/>
      <c r="K388" s="127"/>
      <c r="L388" s="124"/>
      <c r="M388" s="117" t="str">
        <f>IF(ISBLANK($L388),"",VLOOKUP($L388,'Clés d''affectation'!$B$2:$E$200,2,0))</f>
        <v/>
      </c>
      <c r="N388" s="130" t="str">
        <f t="shared" si="6"/>
        <v/>
      </c>
      <c r="O388" s="34"/>
      <c r="P388" s="197"/>
      <c r="Q388" s="198"/>
      <c r="R388" s="71"/>
    </row>
    <row r="389" spans="1:18" ht="15" customHeight="1" x14ac:dyDescent="0.3">
      <c r="A389" s="122"/>
      <c r="B389" s="195"/>
      <c r="C389" s="15"/>
      <c r="D389" s="124"/>
      <c r="E389" s="15"/>
      <c r="F389" s="15"/>
      <c r="G389" s="189"/>
      <c r="H389" s="15"/>
      <c r="I389" s="196"/>
      <c r="J389" s="125"/>
      <c r="K389" s="127"/>
      <c r="L389" s="124"/>
      <c r="M389" s="117" t="str">
        <f>IF(ISBLANK($L389),"",VLOOKUP($L389,'Clés d''affectation'!$B$2:$E$200,2,0))</f>
        <v/>
      </c>
      <c r="N389" s="130" t="str">
        <f t="shared" si="6"/>
        <v/>
      </c>
      <c r="O389" s="34"/>
      <c r="P389" s="197"/>
      <c r="Q389" s="198"/>
      <c r="R389" s="71"/>
    </row>
    <row r="390" spans="1:18" ht="15" customHeight="1" x14ac:dyDescent="0.3">
      <c r="A390" s="122"/>
      <c r="B390" s="195"/>
      <c r="C390" s="15"/>
      <c r="D390" s="124"/>
      <c r="E390" s="15"/>
      <c r="F390" s="15"/>
      <c r="G390" s="189"/>
      <c r="H390" s="15"/>
      <c r="I390" s="196"/>
      <c r="J390" s="125"/>
      <c r="K390" s="127"/>
      <c r="L390" s="124"/>
      <c r="M390" s="117" t="str">
        <f>IF(ISBLANK($L390),"",VLOOKUP($L390,'Clés d''affectation'!$B$2:$E$200,2,0))</f>
        <v/>
      </c>
      <c r="N390" s="130" t="str">
        <f t="shared" si="6"/>
        <v/>
      </c>
      <c r="O390" s="34"/>
      <c r="P390" s="197"/>
      <c r="Q390" s="198"/>
      <c r="R390" s="71"/>
    </row>
    <row r="391" spans="1:18" ht="15" customHeight="1" x14ac:dyDescent="0.3">
      <c r="A391" s="122"/>
      <c r="B391" s="195"/>
      <c r="C391" s="15"/>
      <c r="D391" s="124"/>
      <c r="E391" s="15"/>
      <c r="F391" s="15"/>
      <c r="G391" s="189"/>
      <c r="H391" s="15"/>
      <c r="I391" s="196"/>
      <c r="J391" s="125"/>
      <c r="K391" s="127"/>
      <c r="L391" s="124"/>
      <c r="M391" s="117" t="str">
        <f>IF(ISBLANK($L391),"",VLOOKUP($L391,'Clés d''affectation'!$B$2:$E$200,2,0))</f>
        <v/>
      </c>
      <c r="N391" s="130" t="str">
        <f t="shared" si="6"/>
        <v/>
      </c>
      <c r="O391" s="34"/>
      <c r="P391" s="197"/>
      <c r="Q391" s="198"/>
      <c r="R391" s="71"/>
    </row>
    <row r="392" spans="1:18" ht="15" customHeight="1" x14ac:dyDescent="0.3">
      <c r="A392" s="122"/>
      <c r="B392" s="195"/>
      <c r="C392" s="15"/>
      <c r="D392" s="124"/>
      <c r="E392" s="15"/>
      <c r="F392" s="15"/>
      <c r="G392" s="189"/>
      <c r="H392" s="15"/>
      <c r="I392" s="196"/>
      <c r="J392" s="125"/>
      <c r="K392" s="127"/>
      <c r="L392" s="124"/>
      <c r="M392" s="117" t="str">
        <f>IF(ISBLANK($L392),"",VLOOKUP($L392,'Clés d''affectation'!$B$2:$E$200,2,0))</f>
        <v/>
      </c>
      <c r="N392" s="130" t="str">
        <f t="shared" si="6"/>
        <v/>
      </c>
      <c r="O392" s="34"/>
      <c r="P392" s="197"/>
      <c r="Q392" s="198"/>
      <c r="R392" s="71"/>
    </row>
    <row r="393" spans="1:18" ht="15" customHeight="1" x14ac:dyDescent="0.3">
      <c r="A393" s="122"/>
      <c r="B393" s="195"/>
      <c r="C393" s="15"/>
      <c r="D393" s="124"/>
      <c r="E393" s="15"/>
      <c r="F393" s="15"/>
      <c r="G393" s="189"/>
      <c r="H393" s="15"/>
      <c r="I393" s="196"/>
      <c r="J393" s="125"/>
      <c r="K393" s="127"/>
      <c r="L393" s="124"/>
      <c r="M393" s="117" t="str">
        <f>IF(ISBLANK($L393),"",VLOOKUP($L393,'Clés d''affectation'!$B$2:$E$200,2,0))</f>
        <v/>
      </c>
      <c r="N393" s="130" t="str">
        <f t="shared" si="6"/>
        <v/>
      </c>
      <c r="O393" s="34"/>
      <c r="P393" s="197"/>
      <c r="Q393" s="198"/>
      <c r="R393" s="71"/>
    </row>
    <row r="394" spans="1:18" ht="15" customHeight="1" x14ac:dyDescent="0.3">
      <c r="A394" s="122"/>
      <c r="B394" s="195"/>
      <c r="C394" s="15"/>
      <c r="D394" s="124"/>
      <c r="E394" s="15"/>
      <c r="F394" s="15"/>
      <c r="G394" s="189"/>
      <c r="H394" s="15"/>
      <c r="I394" s="196"/>
      <c r="J394" s="125"/>
      <c r="K394" s="127"/>
      <c r="L394" s="124"/>
      <c r="M394" s="117" t="str">
        <f>IF(ISBLANK($L394),"",VLOOKUP($L394,'Clés d''affectation'!$B$2:$E$200,2,0))</f>
        <v/>
      </c>
      <c r="N394" s="130" t="str">
        <f t="shared" si="6"/>
        <v/>
      </c>
      <c r="O394" s="34"/>
      <c r="P394" s="197"/>
      <c r="Q394" s="198"/>
      <c r="R394" s="71"/>
    </row>
    <row r="395" spans="1:18" ht="15" customHeight="1" x14ac:dyDescent="0.3">
      <c r="A395" s="122"/>
      <c r="B395" s="195"/>
      <c r="C395" s="15"/>
      <c r="D395" s="124"/>
      <c r="E395" s="15"/>
      <c r="F395" s="15"/>
      <c r="G395" s="189"/>
      <c r="H395" s="15"/>
      <c r="I395" s="196"/>
      <c r="J395" s="125"/>
      <c r="K395" s="127"/>
      <c r="L395" s="124"/>
      <c r="M395" s="117" t="str">
        <f>IF(ISBLANK($L395),"",VLOOKUP($L395,'Clés d''affectation'!$B$2:$E$200,2,0))</f>
        <v/>
      </c>
      <c r="N395" s="130" t="str">
        <f t="shared" si="6"/>
        <v/>
      </c>
      <c r="O395" s="34"/>
      <c r="P395" s="197"/>
      <c r="Q395" s="198"/>
      <c r="R395" s="71"/>
    </row>
    <row r="396" spans="1:18" ht="15" customHeight="1" x14ac:dyDescent="0.3">
      <c r="A396" s="122"/>
      <c r="B396" s="195"/>
      <c r="C396" s="15"/>
      <c r="D396" s="124"/>
      <c r="E396" s="15"/>
      <c r="F396" s="15"/>
      <c r="G396" s="189"/>
      <c r="H396" s="15"/>
      <c r="I396" s="196"/>
      <c r="J396" s="125"/>
      <c r="K396" s="127"/>
      <c r="L396" s="124"/>
      <c r="M396" s="117" t="str">
        <f>IF(ISBLANK($L396),"",VLOOKUP($L396,'Clés d''affectation'!$B$2:$E$200,2,0))</f>
        <v/>
      </c>
      <c r="N396" s="130" t="str">
        <f t="shared" si="6"/>
        <v/>
      </c>
      <c r="O396" s="34"/>
      <c r="P396" s="197"/>
      <c r="Q396" s="198"/>
      <c r="R396" s="71"/>
    </row>
    <row r="397" spans="1:18" ht="15" customHeight="1" x14ac:dyDescent="0.3">
      <c r="A397" s="122"/>
      <c r="B397" s="195"/>
      <c r="C397" s="15"/>
      <c r="D397" s="124"/>
      <c r="E397" s="15"/>
      <c r="F397" s="15"/>
      <c r="G397" s="189"/>
      <c r="H397" s="15"/>
      <c r="I397" s="196"/>
      <c r="J397" s="125"/>
      <c r="K397" s="127"/>
      <c r="L397" s="124"/>
      <c r="M397" s="117" t="str">
        <f>IF(ISBLANK($L397),"",VLOOKUP($L397,'Clés d''affectation'!$B$2:$E$200,2,0))</f>
        <v/>
      </c>
      <c r="N397" s="130" t="str">
        <f t="shared" si="6"/>
        <v/>
      </c>
      <c r="O397" s="34"/>
      <c r="P397" s="197"/>
      <c r="Q397" s="198"/>
      <c r="R397" s="71"/>
    </row>
    <row r="398" spans="1:18" ht="15" customHeight="1" x14ac:dyDescent="0.3">
      <c r="A398" s="122"/>
      <c r="B398" s="195"/>
      <c r="C398" s="15"/>
      <c r="D398" s="124"/>
      <c r="E398" s="15"/>
      <c r="F398" s="15"/>
      <c r="G398" s="189"/>
      <c r="H398" s="15"/>
      <c r="I398" s="196"/>
      <c r="J398" s="125"/>
      <c r="K398" s="127"/>
      <c r="L398" s="124"/>
      <c r="M398" s="117" t="str">
        <f>IF(ISBLANK($L398),"",VLOOKUP($L398,'Clés d''affectation'!$B$2:$E$200,2,0))</f>
        <v/>
      </c>
      <c r="N398" s="130" t="str">
        <f t="shared" si="6"/>
        <v/>
      </c>
      <c r="O398" s="34"/>
      <c r="P398" s="197"/>
      <c r="Q398" s="198"/>
      <c r="R398" s="71"/>
    </row>
    <row r="399" spans="1:18" ht="15" customHeight="1" x14ac:dyDescent="0.3">
      <c r="A399" s="122"/>
      <c r="B399" s="195"/>
      <c r="C399" s="15"/>
      <c r="D399" s="124"/>
      <c r="E399" s="15"/>
      <c r="F399" s="15"/>
      <c r="G399" s="189"/>
      <c r="H399" s="15"/>
      <c r="I399" s="196"/>
      <c r="J399" s="125"/>
      <c r="K399" s="127"/>
      <c r="L399" s="124"/>
      <c r="M399" s="117" t="str">
        <f>IF(ISBLANK($L399),"",VLOOKUP($L399,'Clés d''affectation'!$B$2:$E$200,2,0))</f>
        <v/>
      </c>
      <c r="N399" s="130" t="str">
        <f t="shared" si="6"/>
        <v/>
      </c>
      <c r="O399" s="34"/>
      <c r="P399" s="197"/>
      <c r="Q399" s="198"/>
      <c r="R399" s="71"/>
    </row>
    <row r="400" spans="1:18" ht="15" customHeight="1" x14ac:dyDescent="0.3">
      <c r="A400" s="122"/>
      <c r="B400" s="195"/>
      <c r="C400" s="15"/>
      <c r="D400" s="124"/>
      <c r="E400" s="15"/>
      <c r="F400" s="15"/>
      <c r="G400" s="189"/>
      <c r="H400" s="15"/>
      <c r="I400" s="196"/>
      <c r="J400" s="125"/>
      <c r="K400" s="127"/>
      <c r="L400" s="124"/>
      <c r="M400" s="117" t="str">
        <f>IF(ISBLANK($L400),"",VLOOKUP($L400,'Clés d''affectation'!$B$2:$E$200,2,0))</f>
        <v/>
      </c>
      <c r="N400" s="130" t="str">
        <f t="shared" si="6"/>
        <v/>
      </c>
      <c r="O400" s="34"/>
      <c r="P400" s="197"/>
      <c r="Q400" s="198"/>
      <c r="R400" s="71"/>
    </row>
    <row r="401" spans="1:18" ht="15" customHeight="1" x14ac:dyDescent="0.3">
      <c r="A401" s="122"/>
      <c r="B401" s="195"/>
      <c r="C401" s="15"/>
      <c r="D401" s="124"/>
      <c r="E401" s="15"/>
      <c r="F401" s="15"/>
      <c r="G401" s="189"/>
      <c r="H401" s="15"/>
      <c r="I401" s="196"/>
      <c r="J401" s="125"/>
      <c r="K401" s="127"/>
      <c r="L401" s="124"/>
      <c r="M401" s="117" t="str">
        <f>IF(ISBLANK($L401),"",VLOOKUP($L401,'Clés d''affectation'!$B$2:$E$200,2,0))</f>
        <v/>
      </c>
      <c r="N401" s="130" t="str">
        <f t="shared" si="6"/>
        <v/>
      </c>
      <c r="O401" s="34"/>
      <c r="P401" s="197"/>
      <c r="Q401" s="198"/>
      <c r="R401" s="71"/>
    </row>
    <row r="402" spans="1:18" ht="15" customHeight="1" x14ac:dyDescent="0.3">
      <c r="A402" s="122"/>
      <c r="B402" s="195"/>
      <c r="C402" s="15"/>
      <c r="D402" s="124"/>
      <c r="E402" s="15"/>
      <c r="F402" s="15"/>
      <c r="G402" s="189"/>
      <c r="H402" s="15"/>
      <c r="I402" s="196"/>
      <c r="J402" s="125"/>
      <c r="K402" s="127"/>
      <c r="L402" s="124"/>
      <c r="M402" s="117" t="str">
        <f>IF(ISBLANK($L402),"",VLOOKUP($L402,'Clés d''affectation'!$B$2:$E$200,2,0))</f>
        <v/>
      </c>
      <c r="N402" s="130" t="str">
        <f t="shared" si="6"/>
        <v/>
      </c>
      <c r="O402" s="34"/>
      <c r="P402" s="197"/>
      <c r="Q402" s="198"/>
      <c r="R402" s="71"/>
    </row>
    <row r="403" spans="1:18" ht="15" customHeight="1" x14ac:dyDescent="0.3">
      <c r="A403" s="122"/>
      <c r="B403" s="195"/>
      <c r="C403" s="15"/>
      <c r="D403" s="124"/>
      <c r="E403" s="15"/>
      <c r="F403" s="15"/>
      <c r="G403" s="189"/>
      <c r="H403" s="15"/>
      <c r="I403" s="196"/>
      <c r="J403" s="125"/>
      <c r="K403" s="127"/>
      <c r="L403" s="124"/>
      <c r="M403" s="117" t="str">
        <f>IF(ISBLANK($L403),"",VLOOKUP($L403,'Clés d''affectation'!$B$2:$E$200,2,0))</f>
        <v/>
      </c>
      <c r="N403" s="130" t="str">
        <f t="shared" si="6"/>
        <v/>
      </c>
      <c r="O403" s="34"/>
      <c r="P403" s="197"/>
      <c r="Q403" s="198"/>
      <c r="R403" s="71"/>
    </row>
    <row r="404" spans="1:18" ht="15" customHeight="1" x14ac:dyDescent="0.3">
      <c r="A404" s="122"/>
      <c r="B404" s="195"/>
      <c r="C404" s="15"/>
      <c r="D404" s="124"/>
      <c r="E404" s="15"/>
      <c r="F404" s="15"/>
      <c r="G404" s="189"/>
      <c r="H404" s="15"/>
      <c r="I404" s="196"/>
      <c r="J404" s="125"/>
      <c r="K404" s="127"/>
      <c r="L404" s="124"/>
      <c r="M404" s="117" t="str">
        <f>IF(ISBLANK($L404),"",VLOOKUP($L404,'Clés d''affectation'!$B$2:$E$200,2,0))</f>
        <v/>
      </c>
      <c r="N404" s="130" t="str">
        <f t="shared" si="6"/>
        <v/>
      </c>
      <c r="O404" s="34"/>
      <c r="P404" s="197"/>
      <c r="Q404" s="198"/>
      <c r="R404" s="71"/>
    </row>
    <row r="405" spans="1:18" ht="15" customHeight="1" x14ac:dyDescent="0.3">
      <c r="A405" s="122"/>
      <c r="B405" s="195"/>
      <c r="C405" s="15"/>
      <c r="D405" s="124"/>
      <c r="E405" s="15"/>
      <c r="F405" s="15"/>
      <c r="G405" s="189"/>
      <c r="H405" s="15"/>
      <c r="I405" s="196"/>
      <c r="J405" s="125"/>
      <c r="K405" s="127"/>
      <c r="L405" s="124"/>
      <c r="M405" s="117" t="str">
        <f>IF(ISBLANK($L405),"",VLOOKUP($L405,'Clés d''affectation'!$B$2:$E$200,2,0))</f>
        <v/>
      </c>
      <c r="N405" s="130" t="str">
        <f t="shared" si="6"/>
        <v/>
      </c>
      <c r="O405" s="34"/>
      <c r="P405" s="197"/>
      <c r="Q405" s="198"/>
      <c r="R405" s="71"/>
    </row>
    <row r="406" spans="1:18" ht="15" customHeight="1" x14ac:dyDescent="0.3">
      <c r="A406" s="122"/>
      <c r="B406" s="195"/>
      <c r="C406" s="15"/>
      <c r="D406" s="124"/>
      <c r="E406" s="15"/>
      <c r="F406" s="15"/>
      <c r="G406" s="189"/>
      <c r="H406" s="15"/>
      <c r="I406" s="196"/>
      <c r="J406" s="125"/>
      <c r="K406" s="127"/>
      <c r="L406" s="124"/>
      <c r="M406" s="117" t="str">
        <f>IF(ISBLANK($L406),"",VLOOKUP($L406,'Clés d''affectation'!$B$2:$E$200,2,0))</f>
        <v/>
      </c>
      <c r="N406" s="130" t="str">
        <f t="shared" si="6"/>
        <v/>
      </c>
      <c r="O406" s="34"/>
      <c r="P406" s="197"/>
      <c r="Q406" s="198"/>
      <c r="R406" s="71"/>
    </row>
    <row r="407" spans="1:18" ht="15" customHeight="1" x14ac:dyDescent="0.3">
      <c r="A407" s="122"/>
      <c r="B407" s="195"/>
      <c r="C407" s="15"/>
      <c r="D407" s="124"/>
      <c r="E407" s="15"/>
      <c r="F407" s="15"/>
      <c r="G407" s="189"/>
      <c r="H407" s="15"/>
      <c r="I407" s="196"/>
      <c r="J407" s="125"/>
      <c r="K407" s="127"/>
      <c r="L407" s="124"/>
      <c r="M407" s="117" t="str">
        <f>IF(ISBLANK($L407),"",VLOOKUP($L407,'Clés d''affectation'!$B$2:$E$200,2,0))</f>
        <v/>
      </c>
      <c r="N407" s="130" t="str">
        <f t="shared" si="6"/>
        <v/>
      </c>
      <c r="O407" s="34"/>
      <c r="P407" s="197"/>
      <c r="Q407" s="198"/>
      <c r="R407" s="71"/>
    </row>
    <row r="408" spans="1:18" ht="15" customHeight="1" x14ac:dyDescent="0.3">
      <c r="A408" s="122"/>
      <c r="B408" s="195"/>
      <c r="C408" s="15"/>
      <c r="D408" s="124"/>
      <c r="E408" s="15"/>
      <c r="F408" s="15"/>
      <c r="G408" s="189"/>
      <c r="H408" s="15"/>
      <c r="I408" s="196"/>
      <c r="J408" s="125"/>
      <c r="K408" s="127"/>
      <c r="L408" s="124"/>
      <c r="M408" s="117" t="str">
        <f>IF(ISBLANK($L408),"",VLOOKUP($L408,'Clés d''affectation'!$B$2:$E$200,2,0))</f>
        <v/>
      </c>
      <c r="N408" s="130" t="str">
        <f t="shared" si="6"/>
        <v/>
      </c>
      <c r="O408" s="34"/>
      <c r="P408" s="197"/>
      <c r="Q408" s="198"/>
      <c r="R408" s="71"/>
    </row>
    <row r="409" spans="1:18" ht="15" customHeight="1" x14ac:dyDescent="0.3">
      <c r="A409" s="122"/>
      <c r="B409" s="195"/>
      <c r="C409" s="15"/>
      <c r="D409" s="124"/>
      <c r="E409" s="15"/>
      <c r="F409" s="15"/>
      <c r="G409" s="189"/>
      <c r="H409" s="15"/>
      <c r="I409" s="196"/>
      <c r="J409" s="125"/>
      <c r="K409" s="127"/>
      <c r="L409" s="124"/>
      <c r="M409" s="117" t="str">
        <f>IF(ISBLANK($L409),"",VLOOKUP($L409,'Clés d''affectation'!$B$2:$E$200,2,0))</f>
        <v/>
      </c>
      <c r="N409" s="130" t="str">
        <f t="shared" si="6"/>
        <v/>
      </c>
      <c r="O409" s="34"/>
      <c r="P409" s="197"/>
      <c r="Q409" s="198"/>
      <c r="R409" s="71"/>
    </row>
    <row r="410" spans="1:18" ht="15" customHeight="1" x14ac:dyDescent="0.3">
      <c r="A410" s="122"/>
      <c r="B410" s="195"/>
      <c r="C410" s="15"/>
      <c r="D410" s="124"/>
      <c r="E410" s="15"/>
      <c r="F410" s="15"/>
      <c r="G410" s="189"/>
      <c r="H410" s="15"/>
      <c r="I410" s="196"/>
      <c r="J410" s="125"/>
      <c r="K410" s="127"/>
      <c r="L410" s="124"/>
      <c r="M410" s="117" t="str">
        <f>IF(ISBLANK($L410),"",VLOOKUP($L410,'Clés d''affectation'!$B$2:$E$200,2,0))</f>
        <v/>
      </c>
      <c r="N410" s="130" t="str">
        <f t="shared" si="6"/>
        <v/>
      </c>
      <c r="O410" s="34"/>
      <c r="P410" s="197"/>
      <c r="Q410" s="198"/>
      <c r="R410" s="71"/>
    </row>
    <row r="411" spans="1:18" ht="15" customHeight="1" x14ac:dyDescent="0.3">
      <c r="A411" s="122"/>
      <c r="B411" s="195"/>
      <c r="C411" s="15"/>
      <c r="D411" s="124"/>
      <c r="E411" s="15"/>
      <c r="F411" s="15"/>
      <c r="G411" s="189"/>
      <c r="H411" s="15"/>
      <c r="I411" s="196"/>
      <c r="J411" s="125"/>
      <c r="K411" s="127"/>
      <c r="L411" s="124"/>
      <c r="M411" s="117" t="str">
        <f>IF(ISBLANK($L411),"",VLOOKUP($L411,'Clés d''affectation'!$B$2:$E$200,2,0))</f>
        <v/>
      </c>
      <c r="N411" s="130" t="str">
        <f t="shared" si="6"/>
        <v/>
      </c>
      <c r="O411" s="34"/>
      <c r="P411" s="197"/>
      <c r="Q411" s="198"/>
      <c r="R411" s="71"/>
    </row>
    <row r="412" spans="1:18" ht="15" customHeight="1" x14ac:dyDescent="0.3">
      <c r="A412" s="122"/>
      <c r="B412" s="195"/>
      <c r="C412" s="15"/>
      <c r="D412" s="124"/>
      <c r="E412" s="15"/>
      <c r="F412" s="15"/>
      <c r="G412" s="189"/>
      <c r="H412" s="15"/>
      <c r="I412" s="196"/>
      <c r="J412" s="125"/>
      <c r="K412" s="127"/>
      <c r="L412" s="124"/>
      <c r="M412" s="117" t="str">
        <f>IF(ISBLANK($L412),"",VLOOKUP($L412,'Clés d''affectation'!$B$2:$E$200,2,0))</f>
        <v/>
      </c>
      <c r="N412" s="130" t="str">
        <f t="shared" si="6"/>
        <v/>
      </c>
      <c r="O412" s="34"/>
      <c r="P412" s="197"/>
      <c r="Q412" s="198"/>
      <c r="R412" s="71"/>
    </row>
    <row r="413" spans="1:18" ht="15" customHeight="1" x14ac:dyDescent="0.3">
      <c r="A413" s="122"/>
      <c r="B413" s="195"/>
      <c r="C413" s="15"/>
      <c r="D413" s="124"/>
      <c r="E413" s="15"/>
      <c r="F413" s="15"/>
      <c r="G413" s="189"/>
      <c r="H413" s="15"/>
      <c r="I413" s="196"/>
      <c r="J413" s="125"/>
      <c r="K413" s="127"/>
      <c r="L413" s="124"/>
      <c r="M413" s="117" t="str">
        <f>IF(ISBLANK($L413),"",VLOOKUP($L413,'Clés d''affectation'!$B$2:$E$200,2,0))</f>
        <v/>
      </c>
      <c r="N413" s="130" t="str">
        <f t="shared" si="6"/>
        <v/>
      </c>
      <c r="O413" s="34"/>
      <c r="P413" s="197"/>
      <c r="Q413" s="198"/>
      <c r="R413" s="71"/>
    </row>
    <row r="414" spans="1:18" ht="15" customHeight="1" x14ac:dyDescent="0.3">
      <c r="A414" s="122"/>
      <c r="B414" s="195"/>
      <c r="C414" s="15"/>
      <c r="D414" s="124"/>
      <c r="E414" s="15"/>
      <c r="F414" s="15"/>
      <c r="G414" s="189"/>
      <c r="H414" s="15"/>
      <c r="I414" s="196"/>
      <c r="J414" s="125"/>
      <c r="K414" s="127"/>
      <c r="L414" s="124"/>
      <c r="M414" s="117" t="str">
        <f>IF(ISBLANK($L414),"",VLOOKUP($L414,'Clés d''affectation'!$B$2:$E$200,2,0))</f>
        <v/>
      </c>
      <c r="N414" s="130" t="str">
        <f t="shared" si="6"/>
        <v/>
      </c>
      <c r="O414" s="34"/>
      <c r="P414" s="197"/>
      <c r="Q414" s="198"/>
      <c r="R414" s="71"/>
    </row>
    <row r="415" spans="1:18" ht="15" customHeight="1" x14ac:dyDescent="0.3">
      <c r="A415" s="122"/>
      <c r="B415" s="195"/>
      <c r="C415" s="15"/>
      <c r="D415" s="124"/>
      <c r="E415" s="15"/>
      <c r="F415" s="15"/>
      <c r="G415" s="189"/>
      <c r="H415" s="15"/>
      <c r="I415" s="196"/>
      <c r="J415" s="125"/>
      <c r="K415" s="127"/>
      <c r="L415" s="124"/>
      <c r="M415" s="117" t="str">
        <f>IF(ISBLANK($L415),"",VLOOKUP($L415,'Clés d''affectation'!$B$2:$E$200,2,0))</f>
        <v/>
      </c>
      <c r="N415" s="130" t="str">
        <f t="shared" si="6"/>
        <v/>
      </c>
      <c r="O415" s="34"/>
      <c r="P415" s="197"/>
      <c r="Q415" s="198"/>
      <c r="R415" s="71"/>
    </row>
    <row r="416" spans="1:18" ht="15" customHeight="1" x14ac:dyDescent="0.3">
      <c r="A416" s="122"/>
      <c r="B416" s="195"/>
      <c r="C416" s="15"/>
      <c r="D416" s="124"/>
      <c r="E416" s="15"/>
      <c r="F416" s="15"/>
      <c r="G416" s="189"/>
      <c r="H416" s="15"/>
      <c r="I416" s="196"/>
      <c r="J416" s="125"/>
      <c r="K416" s="127"/>
      <c r="L416" s="124"/>
      <c r="M416" s="117" t="str">
        <f>IF(ISBLANK($L416),"",VLOOKUP($L416,'Clés d''affectation'!$B$2:$E$200,2,0))</f>
        <v/>
      </c>
      <c r="N416" s="130" t="str">
        <f t="shared" si="6"/>
        <v/>
      </c>
      <c r="O416" s="34"/>
      <c r="P416" s="197"/>
      <c r="Q416" s="198"/>
      <c r="R416" s="71"/>
    </row>
    <row r="417" spans="1:18" ht="15" customHeight="1" x14ac:dyDescent="0.3">
      <c r="A417" s="122"/>
      <c r="B417" s="195"/>
      <c r="C417" s="15"/>
      <c r="D417" s="124"/>
      <c r="E417" s="15"/>
      <c r="F417" s="15"/>
      <c r="G417" s="189"/>
      <c r="H417" s="15"/>
      <c r="I417" s="196"/>
      <c r="J417" s="125"/>
      <c r="K417" s="127"/>
      <c r="L417" s="124"/>
      <c r="M417" s="117" t="str">
        <f>IF(ISBLANK($L417),"",VLOOKUP($L417,'Clés d''affectation'!$B$2:$E$200,2,0))</f>
        <v/>
      </c>
      <c r="N417" s="130" t="str">
        <f t="shared" si="6"/>
        <v/>
      </c>
      <c r="O417" s="34"/>
      <c r="P417" s="197"/>
      <c r="Q417" s="198"/>
      <c r="R417" s="71"/>
    </row>
    <row r="418" spans="1:18" ht="15" customHeight="1" x14ac:dyDescent="0.3">
      <c r="A418" s="122"/>
      <c r="B418" s="195"/>
      <c r="C418" s="15"/>
      <c r="D418" s="124"/>
      <c r="E418" s="15"/>
      <c r="F418" s="15"/>
      <c r="G418" s="189"/>
      <c r="H418" s="15"/>
      <c r="I418" s="196"/>
      <c r="J418" s="125"/>
      <c r="K418" s="127"/>
      <c r="L418" s="124"/>
      <c r="M418" s="117" t="str">
        <f>IF(ISBLANK($L418),"",VLOOKUP($L418,'Clés d''affectation'!$B$2:$E$200,2,0))</f>
        <v/>
      </c>
      <c r="N418" s="130" t="str">
        <f t="shared" si="6"/>
        <v/>
      </c>
      <c r="O418" s="34"/>
      <c r="P418" s="197"/>
      <c r="Q418" s="198"/>
      <c r="R418" s="71"/>
    </row>
    <row r="419" spans="1:18" ht="15" customHeight="1" x14ac:dyDescent="0.3">
      <c r="A419" s="122"/>
      <c r="B419" s="195"/>
      <c r="C419" s="15"/>
      <c r="D419" s="124"/>
      <c r="E419" s="15"/>
      <c r="F419" s="15"/>
      <c r="G419" s="189"/>
      <c r="H419" s="15"/>
      <c r="I419" s="196"/>
      <c r="J419" s="125"/>
      <c r="K419" s="127"/>
      <c r="L419" s="124"/>
      <c r="M419" s="117" t="str">
        <f>IF(ISBLANK($L419),"",VLOOKUP($L419,'Clés d''affectation'!$B$2:$E$200,2,0))</f>
        <v/>
      </c>
      <c r="N419" s="130" t="str">
        <f t="shared" si="6"/>
        <v/>
      </c>
      <c r="O419" s="34"/>
      <c r="P419" s="197"/>
      <c r="Q419" s="198"/>
      <c r="R419" s="71"/>
    </row>
    <row r="420" spans="1:18" ht="15" customHeight="1" x14ac:dyDescent="0.3">
      <c r="A420" s="122"/>
      <c r="B420" s="195"/>
      <c r="C420" s="15"/>
      <c r="D420" s="124"/>
      <c r="E420" s="15"/>
      <c r="F420" s="15"/>
      <c r="G420" s="189"/>
      <c r="H420" s="15"/>
      <c r="I420" s="196"/>
      <c r="J420" s="125"/>
      <c r="K420" s="127"/>
      <c r="L420" s="124"/>
      <c r="M420" s="117" t="str">
        <f>IF(ISBLANK($L420),"",VLOOKUP($L420,'Clés d''affectation'!$B$2:$E$200,2,0))</f>
        <v/>
      </c>
      <c r="N420" s="130" t="str">
        <f t="shared" si="6"/>
        <v/>
      </c>
      <c r="O420" s="34"/>
      <c r="P420" s="197"/>
      <c r="Q420" s="198"/>
      <c r="R420" s="71"/>
    </row>
    <row r="421" spans="1:18" ht="15" customHeight="1" x14ac:dyDescent="0.3">
      <c r="A421" s="122"/>
      <c r="B421" s="195"/>
      <c r="C421" s="15"/>
      <c r="D421" s="124"/>
      <c r="E421" s="15"/>
      <c r="F421" s="15"/>
      <c r="G421" s="189"/>
      <c r="H421" s="15"/>
      <c r="I421" s="196"/>
      <c r="J421" s="125"/>
      <c r="K421" s="127"/>
      <c r="L421" s="124"/>
      <c r="M421" s="117" t="str">
        <f>IF(ISBLANK($L421),"",VLOOKUP($L421,'Clés d''affectation'!$B$2:$E$200,2,0))</f>
        <v/>
      </c>
      <c r="N421" s="130" t="str">
        <f t="shared" si="6"/>
        <v/>
      </c>
      <c r="O421" s="34"/>
      <c r="P421" s="197"/>
      <c r="Q421" s="198"/>
      <c r="R421" s="71"/>
    </row>
    <row r="422" spans="1:18" ht="15" customHeight="1" x14ac:dyDescent="0.3">
      <c r="A422" s="122"/>
      <c r="B422" s="195"/>
      <c r="C422" s="15"/>
      <c r="D422" s="124"/>
      <c r="E422" s="15"/>
      <c r="F422" s="15"/>
      <c r="G422" s="189"/>
      <c r="H422" s="15"/>
      <c r="I422" s="196"/>
      <c r="J422" s="125"/>
      <c r="K422" s="127"/>
      <c r="L422" s="124"/>
      <c r="M422" s="117" t="str">
        <f>IF(ISBLANK($L422),"",VLOOKUP($L422,'Clés d''affectation'!$B$2:$E$200,2,0))</f>
        <v/>
      </c>
      <c r="N422" s="130" t="str">
        <f t="shared" si="6"/>
        <v/>
      </c>
      <c r="O422" s="34"/>
      <c r="P422" s="197"/>
      <c r="Q422" s="198"/>
      <c r="R422" s="71"/>
    </row>
    <row r="423" spans="1:18" ht="15" customHeight="1" x14ac:dyDescent="0.3">
      <c r="A423" s="122"/>
      <c r="B423" s="195"/>
      <c r="C423" s="15"/>
      <c r="D423" s="124"/>
      <c r="E423" s="15"/>
      <c r="F423" s="15"/>
      <c r="G423" s="189"/>
      <c r="H423" s="15"/>
      <c r="I423" s="196"/>
      <c r="J423" s="125"/>
      <c r="K423" s="127"/>
      <c r="L423" s="124"/>
      <c r="M423" s="117" t="str">
        <f>IF(ISBLANK($L423),"",VLOOKUP($L423,'Clés d''affectation'!$B$2:$E$200,2,0))</f>
        <v/>
      </c>
      <c r="N423" s="130" t="str">
        <f t="shared" si="6"/>
        <v/>
      </c>
      <c r="O423" s="34"/>
      <c r="P423" s="197"/>
      <c r="Q423" s="198"/>
      <c r="R423" s="71"/>
    </row>
    <row r="424" spans="1:18" ht="15" customHeight="1" x14ac:dyDescent="0.3">
      <c r="A424" s="122"/>
      <c r="B424" s="195"/>
      <c r="C424" s="15"/>
      <c r="D424" s="124"/>
      <c r="E424" s="15"/>
      <c r="F424" s="15"/>
      <c r="G424" s="189"/>
      <c r="H424" s="15"/>
      <c r="I424" s="196"/>
      <c r="J424" s="125"/>
      <c r="K424" s="127"/>
      <c r="L424" s="124"/>
      <c r="M424" s="117" t="str">
        <f>IF(ISBLANK($L424),"",VLOOKUP($L424,'Clés d''affectation'!$B$2:$E$200,2,0))</f>
        <v/>
      </c>
      <c r="N424" s="130" t="str">
        <f t="shared" si="6"/>
        <v/>
      </c>
      <c r="O424" s="34"/>
      <c r="P424" s="197"/>
      <c r="Q424" s="198"/>
      <c r="R424" s="71"/>
    </row>
    <row r="425" spans="1:18" ht="15" customHeight="1" x14ac:dyDescent="0.3">
      <c r="A425" s="122"/>
      <c r="B425" s="195"/>
      <c r="C425" s="15"/>
      <c r="D425" s="124"/>
      <c r="E425" s="15"/>
      <c r="F425" s="15"/>
      <c r="G425" s="189"/>
      <c r="H425" s="15"/>
      <c r="I425" s="196"/>
      <c r="J425" s="125"/>
      <c r="K425" s="127"/>
      <c r="L425" s="124"/>
      <c r="M425" s="117" t="str">
        <f>IF(ISBLANK($L425),"",VLOOKUP($L425,'Clés d''affectation'!$B$2:$E$200,2,0))</f>
        <v/>
      </c>
      <c r="N425" s="130" t="str">
        <f t="shared" si="6"/>
        <v/>
      </c>
      <c r="O425" s="34"/>
      <c r="P425" s="197"/>
      <c r="Q425" s="198"/>
      <c r="R425" s="71"/>
    </row>
    <row r="426" spans="1:18" ht="15" customHeight="1" x14ac:dyDescent="0.3">
      <c r="A426" s="122"/>
      <c r="B426" s="195"/>
      <c r="C426" s="15"/>
      <c r="D426" s="124"/>
      <c r="E426" s="15"/>
      <c r="F426" s="15"/>
      <c r="G426" s="189"/>
      <c r="H426" s="15"/>
      <c r="I426" s="196"/>
      <c r="J426" s="125"/>
      <c r="K426" s="127"/>
      <c r="L426" s="124"/>
      <c r="M426" s="117" t="str">
        <f>IF(ISBLANK($L426),"",VLOOKUP($L426,'Clés d''affectation'!$B$2:$E$200,2,0))</f>
        <v/>
      </c>
      <c r="N426" s="130" t="str">
        <f t="shared" si="6"/>
        <v/>
      </c>
      <c r="O426" s="34"/>
      <c r="P426" s="197"/>
      <c r="Q426" s="198"/>
      <c r="R426" s="71"/>
    </row>
    <row r="427" spans="1:18" ht="15" customHeight="1" x14ac:dyDescent="0.3">
      <c r="A427" s="122"/>
      <c r="B427" s="195"/>
      <c r="C427" s="15"/>
      <c r="D427" s="124"/>
      <c r="E427" s="15"/>
      <c r="F427" s="15"/>
      <c r="G427" s="189"/>
      <c r="H427" s="15"/>
      <c r="I427" s="196"/>
      <c r="J427" s="125"/>
      <c r="K427" s="127"/>
      <c r="L427" s="124"/>
      <c r="M427" s="117" t="str">
        <f>IF(ISBLANK($L427),"",VLOOKUP($L427,'Clés d''affectation'!$B$2:$E$200,2,0))</f>
        <v/>
      </c>
      <c r="N427" s="130" t="str">
        <f t="shared" si="6"/>
        <v/>
      </c>
      <c r="O427" s="34"/>
      <c r="P427" s="197"/>
      <c r="Q427" s="198"/>
      <c r="R427" s="71"/>
    </row>
    <row r="428" spans="1:18" ht="15" customHeight="1" x14ac:dyDescent="0.3">
      <c r="A428" s="122"/>
      <c r="B428" s="195"/>
      <c r="C428" s="15"/>
      <c r="D428" s="124"/>
      <c r="E428" s="15"/>
      <c r="F428" s="15"/>
      <c r="G428" s="189"/>
      <c r="H428" s="15"/>
      <c r="I428" s="196"/>
      <c r="J428" s="125"/>
      <c r="K428" s="127"/>
      <c r="L428" s="124"/>
      <c r="M428" s="117" t="str">
        <f>IF(ISBLANK($L428),"",VLOOKUP($L428,'Clés d''affectation'!$B$2:$E$200,2,0))</f>
        <v/>
      </c>
      <c r="N428" s="130" t="str">
        <f t="shared" si="6"/>
        <v/>
      </c>
      <c r="O428" s="34"/>
      <c r="P428" s="197"/>
      <c r="Q428" s="198"/>
      <c r="R428" s="71"/>
    </row>
    <row r="429" spans="1:18" ht="15" customHeight="1" x14ac:dyDescent="0.3">
      <c r="A429" s="122"/>
      <c r="B429" s="195"/>
      <c r="C429" s="15"/>
      <c r="D429" s="124"/>
      <c r="E429" s="15"/>
      <c r="F429" s="15"/>
      <c r="G429" s="189"/>
      <c r="H429" s="15"/>
      <c r="I429" s="196"/>
      <c r="J429" s="125"/>
      <c r="K429" s="127"/>
      <c r="L429" s="124"/>
      <c r="M429" s="117" t="str">
        <f>IF(ISBLANK($L429),"",VLOOKUP($L429,'Clés d''affectation'!$B$2:$E$200,2,0))</f>
        <v/>
      </c>
      <c r="N429" s="130" t="str">
        <f t="shared" si="6"/>
        <v/>
      </c>
      <c r="O429" s="34"/>
      <c r="P429" s="197"/>
      <c r="Q429" s="198"/>
      <c r="R429" s="71"/>
    </row>
    <row r="430" spans="1:18" ht="15" customHeight="1" x14ac:dyDescent="0.3">
      <c r="A430" s="122"/>
      <c r="B430" s="195"/>
      <c r="C430" s="15"/>
      <c r="D430" s="124"/>
      <c r="E430" s="15"/>
      <c r="F430" s="15"/>
      <c r="G430" s="189"/>
      <c r="H430" s="15"/>
      <c r="I430" s="196"/>
      <c r="J430" s="125"/>
      <c r="K430" s="127"/>
      <c r="L430" s="124"/>
      <c r="M430" s="117" t="str">
        <f>IF(ISBLANK($L430),"",VLOOKUP($L430,'Clés d''affectation'!$B$2:$E$200,2,0))</f>
        <v/>
      </c>
      <c r="N430" s="130" t="str">
        <f t="shared" si="6"/>
        <v/>
      </c>
      <c r="O430" s="34"/>
      <c r="P430" s="197"/>
      <c r="Q430" s="198"/>
      <c r="R430" s="71"/>
    </row>
    <row r="431" spans="1:18" ht="15" customHeight="1" x14ac:dyDescent="0.3">
      <c r="A431" s="122"/>
      <c r="B431" s="195"/>
      <c r="C431" s="15"/>
      <c r="D431" s="124"/>
      <c r="E431" s="15"/>
      <c r="F431" s="15"/>
      <c r="G431" s="189"/>
      <c r="H431" s="15"/>
      <c r="I431" s="196"/>
      <c r="J431" s="125"/>
      <c r="K431" s="127"/>
      <c r="L431" s="124"/>
      <c r="M431" s="117" t="str">
        <f>IF(ISBLANK($L431),"",VLOOKUP($L431,'Clés d''affectation'!$B$2:$E$200,2,0))</f>
        <v/>
      </c>
      <c r="N431" s="130" t="str">
        <f t="shared" si="6"/>
        <v/>
      </c>
      <c r="O431" s="34"/>
      <c r="P431" s="197"/>
      <c r="Q431" s="198"/>
      <c r="R431" s="71"/>
    </row>
    <row r="432" spans="1:18" ht="15" customHeight="1" x14ac:dyDescent="0.3">
      <c r="A432" s="122"/>
      <c r="B432" s="195"/>
      <c r="C432" s="15"/>
      <c r="D432" s="124"/>
      <c r="E432" s="15"/>
      <c r="F432" s="15"/>
      <c r="G432" s="189"/>
      <c r="H432" s="15"/>
      <c r="I432" s="196"/>
      <c r="J432" s="125"/>
      <c r="K432" s="127"/>
      <c r="L432" s="124"/>
      <c r="M432" s="117" t="str">
        <f>IF(ISBLANK($L432),"",VLOOKUP($L432,'Clés d''affectation'!$B$2:$E$200,2,0))</f>
        <v/>
      </c>
      <c r="N432" s="130" t="str">
        <f t="shared" si="6"/>
        <v/>
      </c>
      <c r="O432" s="34"/>
      <c r="P432" s="197"/>
      <c r="Q432" s="198"/>
      <c r="R432" s="71"/>
    </row>
    <row r="433" spans="1:18" ht="15" customHeight="1" x14ac:dyDescent="0.3">
      <c r="A433" s="122"/>
      <c r="B433" s="195"/>
      <c r="C433" s="15"/>
      <c r="D433" s="124"/>
      <c r="E433" s="15"/>
      <c r="F433" s="15"/>
      <c r="G433" s="189"/>
      <c r="H433" s="15"/>
      <c r="I433" s="196"/>
      <c r="J433" s="125"/>
      <c r="K433" s="127"/>
      <c r="L433" s="124"/>
      <c r="M433" s="117" t="str">
        <f>IF(ISBLANK($L433),"",VLOOKUP($L433,'Clés d''affectation'!$B$2:$E$200,2,0))</f>
        <v/>
      </c>
      <c r="N433" s="130" t="str">
        <f t="shared" si="6"/>
        <v/>
      </c>
      <c r="O433" s="34"/>
      <c r="P433" s="197"/>
      <c r="Q433" s="198"/>
      <c r="R433" s="71"/>
    </row>
    <row r="434" spans="1:18" ht="15" customHeight="1" x14ac:dyDescent="0.3">
      <c r="A434" s="122"/>
      <c r="B434" s="195"/>
      <c r="C434" s="15"/>
      <c r="D434" s="124"/>
      <c r="E434" s="15"/>
      <c r="F434" s="15"/>
      <c r="G434" s="189"/>
      <c r="H434" s="15"/>
      <c r="I434" s="196"/>
      <c r="J434" s="125"/>
      <c r="K434" s="127"/>
      <c r="L434" s="124"/>
      <c r="M434" s="117" t="str">
        <f>IF(ISBLANK($L434),"",VLOOKUP($L434,'Clés d''affectation'!$B$2:$E$200,2,0))</f>
        <v/>
      </c>
      <c r="N434" s="130" t="str">
        <f t="shared" si="6"/>
        <v/>
      </c>
      <c r="O434" s="34"/>
      <c r="P434" s="197"/>
      <c r="Q434" s="198"/>
      <c r="R434" s="71"/>
    </row>
    <row r="435" spans="1:18" ht="15" customHeight="1" x14ac:dyDescent="0.3">
      <c r="A435" s="122"/>
      <c r="B435" s="195"/>
      <c r="C435" s="15"/>
      <c r="D435" s="124"/>
      <c r="E435" s="15"/>
      <c r="F435" s="15"/>
      <c r="G435" s="189"/>
      <c r="H435" s="15"/>
      <c r="I435" s="196"/>
      <c r="J435" s="125"/>
      <c r="K435" s="127"/>
      <c r="L435" s="124"/>
      <c r="M435" s="117" t="str">
        <f>IF(ISBLANK($L435),"",VLOOKUP($L435,'Clés d''affectation'!$B$2:$E$200,2,0))</f>
        <v/>
      </c>
      <c r="N435" s="130" t="str">
        <f t="shared" si="6"/>
        <v/>
      </c>
      <c r="O435" s="34"/>
      <c r="P435" s="197"/>
      <c r="Q435" s="198"/>
      <c r="R435" s="71"/>
    </row>
    <row r="436" spans="1:18" ht="15" customHeight="1" x14ac:dyDescent="0.3">
      <c r="A436" s="122"/>
      <c r="B436" s="195"/>
      <c r="C436" s="15"/>
      <c r="D436" s="124"/>
      <c r="E436" s="15"/>
      <c r="F436" s="15"/>
      <c r="G436" s="189"/>
      <c r="H436" s="15"/>
      <c r="I436" s="196"/>
      <c r="J436" s="125"/>
      <c r="K436" s="127"/>
      <c r="L436" s="124"/>
      <c r="M436" s="117" t="str">
        <f>IF(ISBLANK($L436),"",VLOOKUP($L436,'Clés d''affectation'!$B$2:$E$200,2,0))</f>
        <v/>
      </c>
      <c r="N436" s="130" t="str">
        <f t="shared" si="6"/>
        <v/>
      </c>
      <c r="O436" s="34"/>
      <c r="P436" s="197"/>
      <c r="Q436" s="198"/>
      <c r="R436" s="71"/>
    </row>
    <row r="437" spans="1:18" ht="15" customHeight="1" x14ac:dyDescent="0.3">
      <c r="A437" s="122"/>
      <c r="B437" s="195"/>
      <c r="C437" s="15"/>
      <c r="D437" s="124"/>
      <c r="E437" s="15"/>
      <c r="F437" s="15"/>
      <c r="G437" s="189"/>
      <c r="H437" s="15"/>
      <c r="I437" s="196"/>
      <c r="J437" s="125"/>
      <c r="K437" s="127"/>
      <c r="L437" s="124"/>
      <c r="M437" s="117" t="str">
        <f>IF(ISBLANK($L437),"",VLOOKUP($L437,'Clés d''affectation'!$B$2:$E$200,2,0))</f>
        <v/>
      </c>
      <c r="N437" s="130" t="str">
        <f t="shared" si="6"/>
        <v/>
      </c>
      <c r="O437" s="34"/>
      <c r="P437" s="197"/>
      <c r="Q437" s="198"/>
      <c r="R437" s="71"/>
    </row>
    <row r="438" spans="1:18" ht="15" customHeight="1" x14ac:dyDescent="0.3">
      <c r="A438" s="122"/>
      <c r="B438" s="195"/>
      <c r="C438" s="15"/>
      <c r="D438" s="124"/>
      <c r="E438" s="15"/>
      <c r="F438" s="15"/>
      <c r="G438" s="189"/>
      <c r="H438" s="15"/>
      <c r="I438" s="196"/>
      <c r="J438" s="125"/>
      <c r="K438" s="127"/>
      <c r="L438" s="124"/>
      <c r="M438" s="117" t="str">
        <f>IF(ISBLANK($L438),"",VLOOKUP($L438,'Clés d''affectation'!$B$2:$E$200,2,0))</f>
        <v/>
      </c>
      <c r="N438" s="130" t="str">
        <f t="shared" si="6"/>
        <v/>
      </c>
      <c r="O438" s="34"/>
      <c r="P438" s="197"/>
      <c r="Q438" s="198"/>
      <c r="R438" s="71"/>
    </row>
    <row r="439" spans="1:18" ht="15" customHeight="1" x14ac:dyDescent="0.3">
      <c r="A439" s="122"/>
      <c r="B439" s="195"/>
      <c r="C439" s="15"/>
      <c r="D439" s="124"/>
      <c r="E439" s="15"/>
      <c r="F439" s="15"/>
      <c r="G439" s="189"/>
      <c r="H439" s="15"/>
      <c r="I439" s="196"/>
      <c r="J439" s="125"/>
      <c r="K439" s="127"/>
      <c r="L439" s="124"/>
      <c r="M439" s="117" t="str">
        <f>IF(ISBLANK($L439),"",VLOOKUP($L439,'Clés d''affectation'!$B$2:$E$200,2,0))</f>
        <v/>
      </c>
      <c r="N439" s="130" t="str">
        <f t="shared" si="6"/>
        <v/>
      </c>
      <c r="O439" s="34"/>
      <c r="P439" s="197"/>
      <c r="Q439" s="198"/>
      <c r="R439" s="71"/>
    </row>
    <row r="440" spans="1:18" ht="15" customHeight="1" x14ac:dyDescent="0.3">
      <c r="A440" s="122"/>
      <c r="B440" s="195"/>
      <c r="C440" s="15"/>
      <c r="D440" s="124"/>
      <c r="E440" s="15"/>
      <c r="F440" s="15"/>
      <c r="G440" s="189"/>
      <c r="H440" s="15"/>
      <c r="I440" s="196"/>
      <c r="J440" s="125"/>
      <c r="K440" s="127"/>
      <c r="L440" s="124"/>
      <c r="M440" s="117" t="str">
        <f>IF(ISBLANK($L440),"",VLOOKUP($L440,'Clés d''affectation'!$B$2:$E$200,2,0))</f>
        <v/>
      </c>
      <c r="N440" s="130" t="str">
        <f t="shared" si="6"/>
        <v/>
      </c>
      <c r="O440" s="34"/>
      <c r="P440" s="197"/>
      <c r="Q440" s="198"/>
      <c r="R440" s="71"/>
    </row>
    <row r="441" spans="1:18" ht="15" customHeight="1" x14ac:dyDescent="0.3">
      <c r="A441" s="122"/>
      <c r="B441" s="195"/>
      <c r="C441" s="15"/>
      <c r="D441" s="124"/>
      <c r="E441" s="15"/>
      <c r="F441" s="15"/>
      <c r="G441" s="189"/>
      <c r="H441" s="15"/>
      <c r="I441" s="196"/>
      <c r="J441" s="125"/>
      <c r="K441" s="127"/>
      <c r="L441" s="124"/>
      <c r="M441" s="117" t="str">
        <f>IF(ISBLANK($L441),"",VLOOKUP($L441,'Clés d''affectation'!$B$2:$E$200,2,0))</f>
        <v/>
      </c>
      <c r="N441" s="130" t="str">
        <f t="shared" si="6"/>
        <v/>
      </c>
      <c r="O441" s="34"/>
      <c r="P441" s="197"/>
      <c r="Q441" s="198"/>
      <c r="R441" s="71"/>
    </row>
    <row r="442" spans="1:18" ht="15" customHeight="1" x14ac:dyDescent="0.3">
      <c r="A442" s="122"/>
      <c r="B442" s="195"/>
      <c r="C442" s="15"/>
      <c r="D442" s="124"/>
      <c r="E442" s="15"/>
      <c r="F442" s="15"/>
      <c r="G442" s="189"/>
      <c r="H442" s="15"/>
      <c r="I442" s="196"/>
      <c r="J442" s="125"/>
      <c r="K442" s="127"/>
      <c r="L442" s="124"/>
      <c r="M442" s="117" t="str">
        <f>IF(ISBLANK($L442),"",VLOOKUP($L442,'Clés d''affectation'!$B$2:$E$200,2,0))</f>
        <v/>
      </c>
      <c r="N442" s="130" t="str">
        <f t="shared" si="6"/>
        <v/>
      </c>
      <c r="O442" s="34"/>
      <c r="P442" s="197"/>
      <c r="Q442" s="198"/>
      <c r="R442" s="71"/>
    </row>
    <row r="443" spans="1:18" ht="15" customHeight="1" x14ac:dyDescent="0.3">
      <c r="A443" s="122"/>
      <c r="B443" s="195"/>
      <c r="C443" s="15"/>
      <c r="D443" s="124"/>
      <c r="E443" s="15"/>
      <c r="F443" s="15"/>
      <c r="G443" s="189"/>
      <c r="H443" s="15"/>
      <c r="I443" s="196"/>
      <c r="J443" s="125"/>
      <c r="K443" s="127"/>
      <c r="L443" s="124"/>
      <c r="M443" s="117" t="str">
        <f>IF(ISBLANK($L443),"",VLOOKUP($L443,'Clés d''affectation'!$B$2:$E$200,2,0))</f>
        <v/>
      </c>
      <c r="N443" s="130" t="str">
        <f t="shared" si="6"/>
        <v/>
      </c>
      <c r="O443" s="34"/>
      <c r="P443" s="197"/>
      <c r="Q443" s="198"/>
      <c r="R443" s="71"/>
    </row>
    <row r="444" spans="1:18" ht="15" customHeight="1" x14ac:dyDescent="0.3">
      <c r="A444" s="122"/>
      <c r="B444" s="195"/>
      <c r="C444" s="15"/>
      <c r="D444" s="124"/>
      <c r="E444" s="15"/>
      <c r="F444" s="15"/>
      <c r="G444" s="189"/>
      <c r="H444" s="15"/>
      <c r="I444" s="196"/>
      <c r="J444" s="125"/>
      <c r="K444" s="127"/>
      <c r="L444" s="124"/>
      <c r="M444" s="117" t="str">
        <f>IF(ISBLANK($L444),"",VLOOKUP($L444,'Clés d''affectation'!$B$2:$E$200,2,0))</f>
        <v/>
      </c>
      <c r="N444" s="130" t="str">
        <f t="shared" si="6"/>
        <v/>
      </c>
      <c r="O444" s="34"/>
      <c r="P444" s="197"/>
      <c r="Q444" s="198"/>
      <c r="R444" s="71"/>
    </row>
    <row r="445" spans="1:18" ht="15" customHeight="1" x14ac:dyDescent="0.3">
      <c r="A445" s="122"/>
      <c r="B445" s="195"/>
      <c r="C445" s="15"/>
      <c r="D445" s="124"/>
      <c r="E445" s="15"/>
      <c r="F445" s="15"/>
      <c r="G445" s="189"/>
      <c r="H445" s="15"/>
      <c r="I445" s="196"/>
      <c r="J445" s="125"/>
      <c r="K445" s="127"/>
      <c r="L445" s="124"/>
      <c r="M445" s="117" t="str">
        <f>IF(ISBLANK($L445),"",VLOOKUP($L445,'Clés d''affectation'!$B$2:$E$200,2,0))</f>
        <v/>
      </c>
      <c r="N445" s="130" t="str">
        <f t="shared" si="6"/>
        <v/>
      </c>
      <c r="O445" s="34"/>
      <c r="P445" s="197"/>
      <c r="Q445" s="198"/>
      <c r="R445" s="71"/>
    </row>
    <row r="446" spans="1:18" ht="15" customHeight="1" x14ac:dyDescent="0.3">
      <c r="A446" s="122"/>
      <c r="B446" s="195"/>
      <c r="C446" s="15"/>
      <c r="D446" s="124"/>
      <c r="E446" s="15"/>
      <c r="F446" s="15"/>
      <c r="G446" s="189"/>
      <c r="H446" s="15"/>
      <c r="I446" s="196"/>
      <c r="J446" s="125"/>
      <c r="K446" s="127"/>
      <c r="L446" s="124"/>
      <c r="M446" s="117" t="str">
        <f>IF(ISBLANK($L446),"",VLOOKUP($L446,'Clés d''affectation'!$B$2:$E$200,2,0))</f>
        <v/>
      </c>
      <c r="N446" s="130" t="str">
        <f t="shared" si="6"/>
        <v/>
      </c>
      <c r="O446" s="34"/>
      <c r="P446" s="197"/>
      <c r="Q446" s="198"/>
      <c r="R446" s="71"/>
    </row>
    <row r="447" spans="1:18" ht="15" customHeight="1" x14ac:dyDescent="0.3">
      <c r="A447" s="122"/>
      <c r="B447" s="195"/>
      <c r="C447" s="15"/>
      <c r="D447" s="124"/>
      <c r="E447" s="15"/>
      <c r="F447" s="15"/>
      <c r="G447" s="189"/>
      <c r="H447" s="15"/>
      <c r="I447" s="196"/>
      <c r="J447" s="125"/>
      <c r="K447" s="127"/>
      <c r="L447" s="124"/>
      <c r="M447" s="117" t="str">
        <f>IF(ISBLANK($L447),"",VLOOKUP($L447,'Clés d''affectation'!$B$2:$E$200,2,0))</f>
        <v/>
      </c>
      <c r="N447" s="130" t="str">
        <f t="shared" si="6"/>
        <v/>
      </c>
      <c r="O447" s="34"/>
      <c r="P447" s="197"/>
      <c r="Q447" s="198"/>
      <c r="R447" s="71"/>
    </row>
    <row r="448" spans="1:18" ht="15" customHeight="1" x14ac:dyDescent="0.3">
      <c r="A448" s="122"/>
      <c r="B448" s="195"/>
      <c r="C448" s="15"/>
      <c r="D448" s="124"/>
      <c r="E448" s="15"/>
      <c r="F448" s="15"/>
      <c r="G448" s="189"/>
      <c r="H448" s="15"/>
      <c r="I448" s="196"/>
      <c r="J448" s="125"/>
      <c r="K448" s="127"/>
      <c r="L448" s="124"/>
      <c r="M448" s="117" t="str">
        <f>IF(ISBLANK($L448),"",VLOOKUP($L448,'Clés d''affectation'!$B$2:$E$200,2,0))</f>
        <v/>
      </c>
      <c r="N448" s="130" t="str">
        <f t="shared" si="6"/>
        <v/>
      </c>
      <c r="O448" s="34"/>
      <c r="P448" s="197"/>
      <c r="Q448" s="198"/>
      <c r="R448" s="71"/>
    </row>
    <row r="449" spans="1:18" ht="15" customHeight="1" x14ac:dyDescent="0.3">
      <c r="A449" s="122"/>
      <c r="B449" s="195"/>
      <c r="C449" s="15"/>
      <c r="D449" s="124"/>
      <c r="E449" s="15"/>
      <c r="F449" s="15"/>
      <c r="G449" s="189"/>
      <c r="H449" s="15"/>
      <c r="I449" s="196"/>
      <c r="J449" s="125"/>
      <c r="K449" s="127"/>
      <c r="L449" s="124"/>
      <c r="M449" s="117" t="str">
        <f>IF(ISBLANK($L449),"",VLOOKUP($L449,'Clés d''affectation'!$B$2:$E$200,2,0))</f>
        <v/>
      </c>
      <c r="N449" s="130" t="str">
        <f t="shared" si="6"/>
        <v/>
      </c>
      <c r="O449" s="34"/>
      <c r="P449" s="197"/>
      <c r="Q449" s="198"/>
      <c r="R449" s="71"/>
    </row>
    <row r="450" spans="1:18" ht="15" customHeight="1" x14ac:dyDescent="0.3">
      <c r="A450" s="122"/>
      <c r="B450" s="195"/>
      <c r="C450" s="15"/>
      <c r="D450" s="124"/>
      <c r="E450" s="15"/>
      <c r="F450" s="15"/>
      <c r="G450" s="189"/>
      <c r="H450" s="15"/>
      <c r="I450" s="196"/>
      <c r="J450" s="125"/>
      <c r="K450" s="127"/>
      <c r="L450" s="124"/>
      <c r="M450" s="117" t="str">
        <f>IF(ISBLANK($L450),"",VLOOKUP($L450,'Clés d''affectation'!$B$2:$E$200,2,0))</f>
        <v/>
      </c>
      <c r="N450" s="130" t="str">
        <f t="shared" si="6"/>
        <v/>
      </c>
      <c r="O450" s="34"/>
      <c r="P450" s="197"/>
      <c r="Q450" s="198"/>
      <c r="R450" s="71"/>
    </row>
    <row r="451" spans="1:18" ht="15" customHeight="1" x14ac:dyDescent="0.3">
      <c r="A451" s="122"/>
      <c r="B451" s="195"/>
      <c r="C451" s="15"/>
      <c r="D451" s="124"/>
      <c r="E451" s="15"/>
      <c r="F451" s="15"/>
      <c r="G451" s="189"/>
      <c r="H451" s="15"/>
      <c r="I451" s="196"/>
      <c r="J451" s="125"/>
      <c r="K451" s="127"/>
      <c r="L451" s="124"/>
      <c r="M451" s="117" t="str">
        <f>IF(ISBLANK($L451),"",VLOOKUP($L451,'Clés d''affectation'!$B$2:$E$200,2,0))</f>
        <v/>
      </c>
      <c r="N451" s="130" t="str">
        <f t="shared" ref="N451:N500" si="7">IF(ISBLANK($L451),"",$K451*$M451)</f>
        <v/>
      </c>
      <c r="O451" s="34"/>
      <c r="P451" s="197"/>
      <c r="Q451" s="198"/>
      <c r="R451" s="71"/>
    </row>
    <row r="452" spans="1:18" ht="15" customHeight="1" x14ac:dyDescent="0.3">
      <c r="A452" s="122"/>
      <c r="B452" s="195"/>
      <c r="C452" s="15"/>
      <c r="D452" s="124"/>
      <c r="E452" s="15"/>
      <c r="F452" s="15"/>
      <c r="G452" s="189"/>
      <c r="H452" s="15"/>
      <c r="I452" s="196"/>
      <c r="J452" s="125"/>
      <c r="K452" s="127"/>
      <c r="L452" s="124"/>
      <c r="M452" s="117" t="str">
        <f>IF(ISBLANK($L452),"",VLOOKUP($L452,'Clés d''affectation'!$B$2:$E$200,2,0))</f>
        <v/>
      </c>
      <c r="N452" s="130" t="str">
        <f t="shared" si="7"/>
        <v/>
      </c>
      <c r="O452" s="34"/>
      <c r="P452" s="197"/>
      <c r="Q452" s="198"/>
      <c r="R452" s="71"/>
    </row>
    <row r="453" spans="1:18" ht="15" customHeight="1" x14ac:dyDescent="0.3">
      <c r="A453" s="122"/>
      <c r="B453" s="195"/>
      <c r="C453" s="15"/>
      <c r="D453" s="124"/>
      <c r="E453" s="15"/>
      <c r="F453" s="15"/>
      <c r="G453" s="189"/>
      <c r="H453" s="15"/>
      <c r="I453" s="196"/>
      <c r="J453" s="125"/>
      <c r="K453" s="127"/>
      <c r="L453" s="124"/>
      <c r="M453" s="117" t="str">
        <f>IF(ISBLANK($L453),"",VLOOKUP($L453,'Clés d''affectation'!$B$2:$E$200,2,0))</f>
        <v/>
      </c>
      <c r="N453" s="130" t="str">
        <f t="shared" si="7"/>
        <v/>
      </c>
      <c r="O453" s="34"/>
      <c r="P453" s="197"/>
      <c r="Q453" s="198"/>
      <c r="R453" s="71"/>
    </row>
    <row r="454" spans="1:18" ht="15" customHeight="1" x14ac:dyDescent="0.3">
      <c r="A454" s="122"/>
      <c r="B454" s="195"/>
      <c r="C454" s="15"/>
      <c r="D454" s="124"/>
      <c r="E454" s="15"/>
      <c r="F454" s="15"/>
      <c r="G454" s="189"/>
      <c r="H454" s="15"/>
      <c r="I454" s="196"/>
      <c r="J454" s="125"/>
      <c r="K454" s="127"/>
      <c r="L454" s="124"/>
      <c r="M454" s="117" t="str">
        <f>IF(ISBLANK($L454),"",VLOOKUP($L454,'Clés d''affectation'!$B$2:$E$200,2,0))</f>
        <v/>
      </c>
      <c r="N454" s="130" t="str">
        <f t="shared" si="7"/>
        <v/>
      </c>
      <c r="O454" s="34"/>
      <c r="P454" s="197"/>
      <c r="Q454" s="198"/>
      <c r="R454" s="71"/>
    </row>
    <row r="455" spans="1:18" ht="15" customHeight="1" x14ac:dyDescent="0.3">
      <c r="A455" s="122"/>
      <c r="B455" s="195"/>
      <c r="C455" s="15"/>
      <c r="D455" s="124"/>
      <c r="E455" s="15"/>
      <c r="F455" s="15"/>
      <c r="G455" s="189"/>
      <c r="H455" s="15"/>
      <c r="I455" s="196"/>
      <c r="J455" s="125"/>
      <c r="K455" s="127"/>
      <c r="L455" s="124"/>
      <c r="M455" s="117" t="str">
        <f>IF(ISBLANK($L455),"",VLOOKUP($L455,'Clés d''affectation'!$B$2:$E$200,2,0))</f>
        <v/>
      </c>
      <c r="N455" s="130" t="str">
        <f t="shared" si="7"/>
        <v/>
      </c>
      <c r="O455" s="34"/>
      <c r="P455" s="197"/>
      <c r="Q455" s="198"/>
      <c r="R455" s="71"/>
    </row>
    <row r="456" spans="1:18" ht="15" customHeight="1" x14ac:dyDescent="0.3">
      <c r="A456" s="122"/>
      <c r="B456" s="195"/>
      <c r="C456" s="15"/>
      <c r="D456" s="124"/>
      <c r="E456" s="15"/>
      <c r="F456" s="15"/>
      <c r="G456" s="189"/>
      <c r="H456" s="15"/>
      <c r="I456" s="196"/>
      <c r="J456" s="125"/>
      <c r="K456" s="127"/>
      <c r="L456" s="124"/>
      <c r="M456" s="117" t="str">
        <f>IF(ISBLANK($L456),"",VLOOKUP($L456,'Clés d''affectation'!$B$2:$E$200,2,0))</f>
        <v/>
      </c>
      <c r="N456" s="130" t="str">
        <f t="shared" si="7"/>
        <v/>
      </c>
      <c r="O456" s="34"/>
      <c r="P456" s="197"/>
      <c r="Q456" s="198"/>
      <c r="R456" s="71"/>
    </row>
    <row r="457" spans="1:18" ht="15" customHeight="1" x14ac:dyDescent="0.3">
      <c r="A457" s="122"/>
      <c r="B457" s="195"/>
      <c r="C457" s="15"/>
      <c r="D457" s="124"/>
      <c r="E457" s="15"/>
      <c r="F457" s="15"/>
      <c r="G457" s="189"/>
      <c r="H457" s="15"/>
      <c r="I457" s="196"/>
      <c r="J457" s="125"/>
      <c r="K457" s="127"/>
      <c r="L457" s="124"/>
      <c r="M457" s="117" t="str">
        <f>IF(ISBLANK($L457),"",VLOOKUP($L457,'Clés d''affectation'!$B$2:$E$200,2,0))</f>
        <v/>
      </c>
      <c r="N457" s="130" t="str">
        <f t="shared" si="7"/>
        <v/>
      </c>
      <c r="O457" s="34"/>
      <c r="P457" s="197"/>
      <c r="Q457" s="198"/>
      <c r="R457" s="71"/>
    </row>
    <row r="458" spans="1:18" ht="15" customHeight="1" x14ac:dyDescent="0.3">
      <c r="A458" s="122"/>
      <c r="B458" s="195"/>
      <c r="C458" s="15"/>
      <c r="D458" s="124"/>
      <c r="E458" s="15"/>
      <c r="F458" s="15"/>
      <c r="G458" s="189"/>
      <c r="H458" s="15"/>
      <c r="I458" s="196"/>
      <c r="J458" s="125"/>
      <c r="K458" s="127"/>
      <c r="L458" s="124"/>
      <c r="M458" s="117" t="str">
        <f>IF(ISBLANK($L458),"",VLOOKUP($L458,'Clés d''affectation'!$B$2:$E$200,2,0))</f>
        <v/>
      </c>
      <c r="N458" s="130" t="str">
        <f t="shared" si="7"/>
        <v/>
      </c>
      <c r="O458" s="34"/>
      <c r="P458" s="197"/>
      <c r="Q458" s="198"/>
      <c r="R458" s="71"/>
    </row>
    <row r="459" spans="1:18" ht="15" customHeight="1" x14ac:dyDescent="0.3">
      <c r="A459" s="122"/>
      <c r="B459" s="195"/>
      <c r="C459" s="15"/>
      <c r="D459" s="124"/>
      <c r="E459" s="15"/>
      <c r="F459" s="15"/>
      <c r="G459" s="189"/>
      <c r="H459" s="15"/>
      <c r="I459" s="196"/>
      <c r="J459" s="125"/>
      <c r="K459" s="127"/>
      <c r="L459" s="124"/>
      <c r="M459" s="117" t="str">
        <f>IF(ISBLANK($L459),"",VLOOKUP($L459,'Clés d''affectation'!$B$2:$E$200,2,0))</f>
        <v/>
      </c>
      <c r="N459" s="130" t="str">
        <f t="shared" si="7"/>
        <v/>
      </c>
      <c r="O459" s="34"/>
      <c r="P459" s="197"/>
      <c r="Q459" s="198"/>
      <c r="R459" s="71"/>
    </row>
    <row r="460" spans="1:18" ht="15" customHeight="1" x14ac:dyDescent="0.3">
      <c r="A460" s="122"/>
      <c r="B460" s="195"/>
      <c r="C460" s="15"/>
      <c r="D460" s="124"/>
      <c r="E460" s="15"/>
      <c r="F460" s="15"/>
      <c r="G460" s="189"/>
      <c r="H460" s="15"/>
      <c r="I460" s="196"/>
      <c r="J460" s="125"/>
      <c r="K460" s="127"/>
      <c r="L460" s="124"/>
      <c r="M460" s="117" t="str">
        <f>IF(ISBLANK($L460),"",VLOOKUP($L460,'Clés d''affectation'!$B$2:$E$200,2,0))</f>
        <v/>
      </c>
      <c r="N460" s="130" t="str">
        <f t="shared" si="7"/>
        <v/>
      </c>
      <c r="O460" s="34"/>
      <c r="P460" s="197"/>
      <c r="Q460" s="198"/>
      <c r="R460" s="71"/>
    </row>
    <row r="461" spans="1:18" ht="15" customHeight="1" x14ac:dyDescent="0.3">
      <c r="A461" s="122"/>
      <c r="B461" s="195"/>
      <c r="C461" s="15"/>
      <c r="D461" s="124"/>
      <c r="E461" s="15"/>
      <c r="F461" s="15"/>
      <c r="G461" s="189"/>
      <c r="H461" s="15"/>
      <c r="I461" s="196"/>
      <c r="J461" s="125"/>
      <c r="K461" s="127"/>
      <c r="L461" s="124"/>
      <c r="M461" s="117" t="str">
        <f>IF(ISBLANK($L461),"",VLOOKUP($L461,'Clés d''affectation'!$B$2:$E$200,2,0))</f>
        <v/>
      </c>
      <c r="N461" s="130" t="str">
        <f t="shared" si="7"/>
        <v/>
      </c>
      <c r="O461" s="34"/>
      <c r="P461" s="197"/>
      <c r="Q461" s="198"/>
      <c r="R461" s="71"/>
    </row>
    <row r="462" spans="1:18" ht="15" customHeight="1" x14ac:dyDescent="0.3">
      <c r="A462" s="122"/>
      <c r="B462" s="195"/>
      <c r="C462" s="15"/>
      <c r="D462" s="124"/>
      <c r="E462" s="15"/>
      <c r="F462" s="15"/>
      <c r="G462" s="189"/>
      <c r="H462" s="15"/>
      <c r="I462" s="196"/>
      <c r="J462" s="125"/>
      <c r="K462" s="127"/>
      <c r="L462" s="124"/>
      <c r="M462" s="117" t="str">
        <f>IF(ISBLANK($L462),"",VLOOKUP($L462,'Clés d''affectation'!$B$2:$E$200,2,0))</f>
        <v/>
      </c>
      <c r="N462" s="130" t="str">
        <f t="shared" si="7"/>
        <v/>
      </c>
      <c r="O462" s="34"/>
      <c r="P462" s="197"/>
      <c r="Q462" s="198"/>
      <c r="R462" s="71"/>
    </row>
    <row r="463" spans="1:18" ht="15" customHeight="1" x14ac:dyDescent="0.3">
      <c r="A463" s="122"/>
      <c r="B463" s="195"/>
      <c r="C463" s="15"/>
      <c r="D463" s="124"/>
      <c r="E463" s="15"/>
      <c r="F463" s="15"/>
      <c r="G463" s="189"/>
      <c r="H463" s="15"/>
      <c r="I463" s="196"/>
      <c r="J463" s="125"/>
      <c r="K463" s="127"/>
      <c r="L463" s="124"/>
      <c r="M463" s="117" t="str">
        <f>IF(ISBLANK($L463),"",VLOOKUP($L463,'Clés d''affectation'!$B$2:$E$200,2,0))</f>
        <v/>
      </c>
      <c r="N463" s="130" t="str">
        <f t="shared" si="7"/>
        <v/>
      </c>
      <c r="O463" s="34"/>
      <c r="P463" s="197"/>
      <c r="Q463" s="198"/>
      <c r="R463" s="71"/>
    </row>
    <row r="464" spans="1:18" ht="15" customHeight="1" x14ac:dyDescent="0.3">
      <c r="A464" s="122"/>
      <c r="B464" s="195"/>
      <c r="C464" s="15"/>
      <c r="D464" s="124"/>
      <c r="E464" s="15"/>
      <c r="F464" s="15"/>
      <c r="G464" s="189"/>
      <c r="H464" s="15"/>
      <c r="I464" s="196"/>
      <c r="J464" s="125"/>
      <c r="K464" s="127"/>
      <c r="L464" s="124"/>
      <c r="M464" s="117" t="str">
        <f>IF(ISBLANK($L464),"",VLOOKUP($L464,'Clés d''affectation'!$B$2:$E$200,2,0))</f>
        <v/>
      </c>
      <c r="N464" s="130" t="str">
        <f t="shared" si="7"/>
        <v/>
      </c>
      <c r="O464" s="34"/>
      <c r="P464" s="197"/>
      <c r="Q464" s="198"/>
      <c r="R464" s="71"/>
    </row>
    <row r="465" spans="1:18" ht="15" customHeight="1" x14ac:dyDescent="0.3">
      <c r="A465" s="122"/>
      <c r="B465" s="195"/>
      <c r="C465" s="15"/>
      <c r="D465" s="124"/>
      <c r="E465" s="15"/>
      <c r="F465" s="15"/>
      <c r="G465" s="189"/>
      <c r="H465" s="15"/>
      <c r="I465" s="196"/>
      <c r="J465" s="125"/>
      <c r="K465" s="127"/>
      <c r="L465" s="124"/>
      <c r="M465" s="117" t="str">
        <f>IF(ISBLANK($L465),"",VLOOKUP($L465,'Clés d''affectation'!$B$2:$E$200,2,0))</f>
        <v/>
      </c>
      <c r="N465" s="130" t="str">
        <f t="shared" si="7"/>
        <v/>
      </c>
      <c r="O465" s="34"/>
      <c r="P465" s="197"/>
      <c r="Q465" s="198"/>
      <c r="R465" s="71"/>
    </row>
    <row r="466" spans="1:18" ht="15" customHeight="1" x14ac:dyDescent="0.3">
      <c r="A466" s="122"/>
      <c r="B466" s="195"/>
      <c r="C466" s="15"/>
      <c r="D466" s="124"/>
      <c r="E466" s="15"/>
      <c r="F466" s="15"/>
      <c r="G466" s="189"/>
      <c r="H466" s="15"/>
      <c r="I466" s="196"/>
      <c r="J466" s="125"/>
      <c r="K466" s="127"/>
      <c r="L466" s="124"/>
      <c r="M466" s="117" t="str">
        <f>IF(ISBLANK($L466),"",VLOOKUP($L466,'Clés d''affectation'!$B$2:$E$200,2,0))</f>
        <v/>
      </c>
      <c r="N466" s="130" t="str">
        <f t="shared" si="7"/>
        <v/>
      </c>
      <c r="O466" s="34"/>
      <c r="P466" s="197"/>
      <c r="Q466" s="198"/>
      <c r="R466" s="71"/>
    </row>
    <row r="467" spans="1:18" ht="15" customHeight="1" x14ac:dyDescent="0.3">
      <c r="A467" s="122"/>
      <c r="B467" s="195"/>
      <c r="C467" s="15"/>
      <c r="D467" s="124"/>
      <c r="E467" s="15"/>
      <c r="F467" s="15"/>
      <c r="G467" s="189"/>
      <c r="H467" s="15"/>
      <c r="I467" s="196"/>
      <c r="J467" s="125"/>
      <c r="K467" s="127"/>
      <c r="L467" s="124"/>
      <c r="M467" s="117" t="str">
        <f>IF(ISBLANK($L467),"",VLOOKUP($L467,'Clés d''affectation'!$B$2:$E$200,2,0))</f>
        <v/>
      </c>
      <c r="N467" s="130" t="str">
        <f t="shared" si="7"/>
        <v/>
      </c>
      <c r="O467" s="34"/>
      <c r="P467" s="197"/>
      <c r="Q467" s="198"/>
      <c r="R467" s="71"/>
    </row>
    <row r="468" spans="1:18" ht="15" customHeight="1" x14ac:dyDescent="0.3">
      <c r="A468" s="122"/>
      <c r="B468" s="195"/>
      <c r="C468" s="15"/>
      <c r="D468" s="124"/>
      <c r="E468" s="15"/>
      <c r="F468" s="15"/>
      <c r="G468" s="189"/>
      <c r="H468" s="15"/>
      <c r="I468" s="196"/>
      <c r="J468" s="125"/>
      <c r="K468" s="127"/>
      <c r="L468" s="124"/>
      <c r="M468" s="117" t="str">
        <f>IF(ISBLANK($L468),"",VLOOKUP($L468,'Clés d''affectation'!$B$2:$E$200,2,0))</f>
        <v/>
      </c>
      <c r="N468" s="130" t="str">
        <f t="shared" si="7"/>
        <v/>
      </c>
      <c r="O468" s="34"/>
      <c r="P468" s="197"/>
      <c r="Q468" s="198"/>
      <c r="R468" s="71"/>
    </row>
    <row r="469" spans="1:18" ht="15" customHeight="1" x14ac:dyDescent="0.3">
      <c r="A469" s="122"/>
      <c r="B469" s="195"/>
      <c r="C469" s="15"/>
      <c r="D469" s="124"/>
      <c r="E469" s="15"/>
      <c r="F469" s="15"/>
      <c r="G469" s="189"/>
      <c r="H469" s="15"/>
      <c r="I469" s="196"/>
      <c r="J469" s="125"/>
      <c r="K469" s="127"/>
      <c r="L469" s="124"/>
      <c r="M469" s="117" t="str">
        <f>IF(ISBLANK($L469),"",VLOOKUP($L469,'Clés d''affectation'!$B$2:$E$200,2,0))</f>
        <v/>
      </c>
      <c r="N469" s="130" t="str">
        <f t="shared" si="7"/>
        <v/>
      </c>
      <c r="O469" s="34"/>
      <c r="P469" s="197"/>
      <c r="Q469" s="198"/>
      <c r="R469" s="71"/>
    </row>
    <row r="470" spans="1:18" ht="15" customHeight="1" x14ac:dyDescent="0.3">
      <c r="A470" s="122"/>
      <c r="B470" s="195"/>
      <c r="C470" s="15"/>
      <c r="D470" s="124"/>
      <c r="E470" s="15"/>
      <c r="F470" s="15"/>
      <c r="G470" s="189"/>
      <c r="H470" s="15"/>
      <c r="I470" s="196"/>
      <c r="J470" s="125"/>
      <c r="K470" s="127"/>
      <c r="L470" s="124"/>
      <c r="M470" s="117" t="str">
        <f>IF(ISBLANK($L470),"",VLOOKUP($L470,'Clés d''affectation'!$B$2:$E$200,2,0))</f>
        <v/>
      </c>
      <c r="N470" s="130" t="str">
        <f t="shared" si="7"/>
        <v/>
      </c>
      <c r="O470" s="34"/>
      <c r="P470" s="197"/>
      <c r="Q470" s="198"/>
      <c r="R470" s="71"/>
    </row>
    <row r="471" spans="1:18" ht="15" customHeight="1" x14ac:dyDescent="0.3">
      <c r="A471" s="122"/>
      <c r="B471" s="195"/>
      <c r="C471" s="15"/>
      <c r="D471" s="124"/>
      <c r="E471" s="15"/>
      <c r="F471" s="15"/>
      <c r="G471" s="189"/>
      <c r="H471" s="15"/>
      <c r="I471" s="196"/>
      <c r="J471" s="125"/>
      <c r="K471" s="127"/>
      <c r="L471" s="124"/>
      <c r="M471" s="117" t="str">
        <f>IF(ISBLANK($L471),"",VLOOKUP($L471,'Clés d''affectation'!$B$2:$E$200,2,0))</f>
        <v/>
      </c>
      <c r="N471" s="130" t="str">
        <f t="shared" si="7"/>
        <v/>
      </c>
      <c r="O471" s="34"/>
      <c r="P471" s="197"/>
      <c r="Q471" s="198"/>
      <c r="R471" s="71"/>
    </row>
    <row r="472" spans="1:18" ht="15" customHeight="1" x14ac:dyDescent="0.3">
      <c r="A472" s="122"/>
      <c r="B472" s="195"/>
      <c r="C472" s="15"/>
      <c r="D472" s="124"/>
      <c r="E472" s="15"/>
      <c r="F472" s="15"/>
      <c r="G472" s="189"/>
      <c r="H472" s="15"/>
      <c r="I472" s="196"/>
      <c r="J472" s="125"/>
      <c r="K472" s="127"/>
      <c r="L472" s="124"/>
      <c r="M472" s="117" t="str">
        <f>IF(ISBLANK($L472),"",VLOOKUP($L472,'Clés d''affectation'!$B$2:$E$200,2,0))</f>
        <v/>
      </c>
      <c r="N472" s="130" t="str">
        <f t="shared" si="7"/>
        <v/>
      </c>
      <c r="O472" s="34"/>
      <c r="P472" s="197"/>
      <c r="Q472" s="198"/>
      <c r="R472" s="71"/>
    </row>
    <row r="473" spans="1:18" ht="15" customHeight="1" x14ac:dyDescent="0.3">
      <c r="A473" s="122"/>
      <c r="B473" s="195"/>
      <c r="C473" s="15"/>
      <c r="D473" s="124"/>
      <c r="E473" s="15"/>
      <c r="F473" s="15"/>
      <c r="G473" s="189"/>
      <c r="H473" s="15"/>
      <c r="I473" s="196"/>
      <c r="J473" s="125"/>
      <c r="K473" s="127"/>
      <c r="L473" s="124"/>
      <c r="M473" s="117" t="str">
        <f>IF(ISBLANK($L473),"",VLOOKUP($L473,'Clés d''affectation'!$B$2:$E$200,2,0))</f>
        <v/>
      </c>
      <c r="N473" s="130" t="str">
        <f t="shared" si="7"/>
        <v/>
      </c>
      <c r="O473" s="34"/>
      <c r="P473" s="197"/>
      <c r="Q473" s="198"/>
      <c r="R473" s="71"/>
    </row>
    <row r="474" spans="1:18" ht="15" customHeight="1" x14ac:dyDescent="0.3">
      <c r="A474" s="122"/>
      <c r="B474" s="195"/>
      <c r="C474" s="15"/>
      <c r="D474" s="124"/>
      <c r="E474" s="15"/>
      <c r="F474" s="15"/>
      <c r="G474" s="189"/>
      <c r="H474" s="15"/>
      <c r="I474" s="196"/>
      <c r="J474" s="125"/>
      <c r="K474" s="127"/>
      <c r="L474" s="124"/>
      <c r="M474" s="117" t="str">
        <f>IF(ISBLANK($L474),"",VLOOKUP($L474,'Clés d''affectation'!$B$2:$E$200,2,0))</f>
        <v/>
      </c>
      <c r="N474" s="130" t="str">
        <f t="shared" si="7"/>
        <v/>
      </c>
      <c r="O474" s="34"/>
      <c r="P474" s="197"/>
      <c r="Q474" s="198"/>
      <c r="R474" s="71"/>
    </row>
    <row r="475" spans="1:18" ht="15" customHeight="1" x14ac:dyDescent="0.3">
      <c r="A475" s="122"/>
      <c r="B475" s="195"/>
      <c r="C475" s="15"/>
      <c r="D475" s="124"/>
      <c r="E475" s="15"/>
      <c r="F475" s="15"/>
      <c r="G475" s="189"/>
      <c r="H475" s="15"/>
      <c r="I475" s="196"/>
      <c r="J475" s="125"/>
      <c r="K475" s="127"/>
      <c r="L475" s="124"/>
      <c r="M475" s="117" t="str">
        <f>IF(ISBLANK($L475),"",VLOOKUP($L475,'Clés d''affectation'!$B$2:$E$200,2,0))</f>
        <v/>
      </c>
      <c r="N475" s="130" t="str">
        <f t="shared" si="7"/>
        <v/>
      </c>
      <c r="O475" s="34"/>
      <c r="P475" s="197"/>
      <c r="Q475" s="198"/>
      <c r="R475" s="71"/>
    </row>
    <row r="476" spans="1:18" ht="15" customHeight="1" x14ac:dyDescent="0.3">
      <c r="A476" s="122"/>
      <c r="B476" s="195"/>
      <c r="C476" s="15"/>
      <c r="D476" s="124"/>
      <c r="E476" s="15"/>
      <c r="F476" s="15"/>
      <c r="G476" s="189"/>
      <c r="H476" s="15"/>
      <c r="I476" s="196"/>
      <c r="J476" s="125"/>
      <c r="K476" s="127"/>
      <c r="L476" s="124"/>
      <c r="M476" s="117" t="str">
        <f>IF(ISBLANK($L476),"",VLOOKUP($L476,'Clés d''affectation'!$B$2:$E$200,2,0))</f>
        <v/>
      </c>
      <c r="N476" s="130" t="str">
        <f t="shared" si="7"/>
        <v/>
      </c>
      <c r="O476" s="34"/>
      <c r="P476" s="197"/>
      <c r="Q476" s="198"/>
      <c r="R476" s="71"/>
    </row>
    <row r="477" spans="1:18" ht="15" customHeight="1" x14ac:dyDescent="0.3">
      <c r="A477" s="122"/>
      <c r="B477" s="195"/>
      <c r="C477" s="15"/>
      <c r="D477" s="124"/>
      <c r="E477" s="15"/>
      <c r="F477" s="15"/>
      <c r="G477" s="189"/>
      <c r="H477" s="15"/>
      <c r="I477" s="196"/>
      <c r="J477" s="125"/>
      <c r="K477" s="127"/>
      <c r="L477" s="124"/>
      <c r="M477" s="117" t="str">
        <f>IF(ISBLANK($L477),"",VLOOKUP($L477,'Clés d''affectation'!$B$2:$E$200,2,0))</f>
        <v/>
      </c>
      <c r="N477" s="130" t="str">
        <f t="shared" si="7"/>
        <v/>
      </c>
      <c r="O477" s="34"/>
      <c r="P477" s="197"/>
      <c r="Q477" s="198"/>
      <c r="R477" s="71"/>
    </row>
    <row r="478" spans="1:18" ht="15" customHeight="1" x14ac:dyDescent="0.3">
      <c r="A478" s="122"/>
      <c r="B478" s="195"/>
      <c r="C478" s="15"/>
      <c r="D478" s="124"/>
      <c r="E478" s="15"/>
      <c r="F478" s="15"/>
      <c r="G478" s="189"/>
      <c r="H478" s="15"/>
      <c r="I478" s="196"/>
      <c r="J478" s="125"/>
      <c r="K478" s="127"/>
      <c r="L478" s="124"/>
      <c r="M478" s="117" t="str">
        <f>IF(ISBLANK($L478),"",VLOOKUP($L478,'Clés d''affectation'!$B$2:$E$200,2,0))</f>
        <v/>
      </c>
      <c r="N478" s="130" t="str">
        <f t="shared" si="7"/>
        <v/>
      </c>
      <c r="O478" s="34"/>
      <c r="P478" s="197"/>
      <c r="Q478" s="198"/>
      <c r="R478" s="71"/>
    </row>
    <row r="479" spans="1:18" ht="15" customHeight="1" x14ac:dyDescent="0.3">
      <c r="A479" s="122"/>
      <c r="B479" s="195"/>
      <c r="C479" s="15"/>
      <c r="D479" s="124"/>
      <c r="E479" s="15"/>
      <c r="F479" s="15"/>
      <c r="G479" s="189"/>
      <c r="H479" s="15"/>
      <c r="I479" s="196"/>
      <c r="J479" s="125"/>
      <c r="K479" s="127"/>
      <c r="L479" s="124"/>
      <c r="M479" s="117" t="str">
        <f>IF(ISBLANK($L479),"",VLOOKUP($L479,'Clés d''affectation'!$B$2:$E$200,2,0))</f>
        <v/>
      </c>
      <c r="N479" s="130" t="str">
        <f t="shared" si="7"/>
        <v/>
      </c>
      <c r="O479" s="34"/>
      <c r="P479" s="197"/>
      <c r="Q479" s="198"/>
      <c r="R479" s="71"/>
    </row>
    <row r="480" spans="1:18" ht="15" customHeight="1" x14ac:dyDescent="0.3">
      <c r="A480" s="122"/>
      <c r="B480" s="195"/>
      <c r="C480" s="15"/>
      <c r="D480" s="124"/>
      <c r="E480" s="15"/>
      <c r="F480" s="15"/>
      <c r="G480" s="189"/>
      <c r="H480" s="15"/>
      <c r="I480" s="196"/>
      <c r="J480" s="125"/>
      <c r="K480" s="127"/>
      <c r="L480" s="124"/>
      <c r="M480" s="117" t="str">
        <f>IF(ISBLANK($L480),"",VLOOKUP($L480,'Clés d''affectation'!$B$2:$E$200,2,0))</f>
        <v/>
      </c>
      <c r="N480" s="130" t="str">
        <f t="shared" si="7"/>
        <v/>
      </c>
      <c r="O480" s="34"/>
      <c r="P480" s="197"/>
      <c r="Q480" s="198"/>
      <c r="R480" s="71"/>
    </row>
    <row r="481" spans="1:18" ht="15" customHeight="1" x14ac:dyDescent="0.3">
      <c r="A481" s="122"/>
      <c r="B481" s="195"/>
      <c r="C481" s="15"/>
      <c r="D481" s="124"/>
      <c r="E481" s="15"/>
      <c r="F481" s="15"/>
      <c r="G481" s="189"/>
      <c r="H481" s="15"/>
      <c r="I481" s="196"/>
      <c r="J481" s="125"/>
      <c r="K481" s="127"/>
      <c r="L481" s="124"/>
      <c r="M481" s="117" t="str">
        <f>IF(ISBLANK($L481),"",VLOOKUP($L481,'Clés d''affectation'!$B$2:$E$200,2,0))</f>
        <v/>
      </c>
      <c r="N481" s="130" t="str">
        <f t="shared" si="7"/>
        <v/>
      </c>
      <c r="O481" s="34"/>
      <c r="P481" s="197"/>
      <c r="Q481" s="198"/>
      <c r="R481" s="71"/>
    </row>
    <row r="482" spans="1:18" ht="15" customHeight="1" x14ac:dyDescent="0.3">
      <c r="A482" s="122"/>
      <c r="B482" s="195"/>
      <c r="C482" s="15"/>
      <c r="D482" s="124"/>
      <c r="E482" s="15"/>
      <c r="F482" s="15"/>
      <c r="G482" s="189"/>
      <c r="H482" s="15"/>
      <c r="I482" s="196"/>
      <c r="J482" s="125"/>
      <c r="K482" s="127"/>
      <c r="L482" s="124"/>
      <c r="M482" s="117" t="str">
        <f>IF(ISBLANK($L482),"",VLOOKUP($L482,'Clés d''affectation'!$B$2:$E$200,2,0))</f>
        <v/>
      </c>
      <c r="N482" s="130" t="str">
        <f t="shared" si="7"/>
        <v/>
      </c>
      <c r="O482" s="34"/>
      <c r="P482" s="197"/>
      <c r="Q482" s="198"/>
      <c r="R482" s="71"/>
    </row>
    <row r="483" spans="1:18" ht="15" customHeight="1" x14ac:dyDescent="0.3">
      <c r="A483" s="122"/>
      <c r="B483" s="195"/>
      <c r="C483" s="15"/>
      <c r="D483" s="124"/>
      <c r="E483" s="15"/>
      <c r="F483" s="15"/>
      <c r="G483" s="189"/>
      <c r="H483" s="15"/>
      <c r="I483" s="196"/>
      <c r="J483" s="125"/>
      <c r="K483" s="127"/>
      <c r="L483" s="124"/>
      <c r="M483" s="117" t="str">
        <f>IF(ISBLANK($L483),"",VLOOKUP($L483,'Clés d''affectation'!$B$2:$E$200,2,0))</f>
        <v/>
      </c>
      <c r="N483" s="130" t="str">
        <f t="shared" si="7"/>
        <v/>
      </c>
      <c r="O483" s="34"/>
      <c r="P483" s="197"/>
      <c r="Q483" s="198"/>
      <c r="R483" s="71"/>
    </row>
    <row r="484" spans="1:18" ht="15" customHeight="1" x14ac:dyDescent="0.3">
      <c r="A484" s="122"/>
      <c r="B484" s="195"/>
      <c r="C484" s="15"/>
      <c r="D484" s="124"/>
      <c r="E484" s="15"/>
      <c r="F484" s="15"/>
      <c r="G484" s="189"/>
      <c r="H484" s="15"/>
      <c r="I484" s="196"/>
      <c r="J484" s="125"/>
      <c r="K484" s="127"/>
      <c r="L484" s="124"/>
      <c r="M484" s="117" t="str">
        <f>IF(ISBLANK($L484),"",VLOOKUP($L484,'Clés d''affectation'!$B$2:$E$200,2,0))</f>
        <v/>
      </c>
      <c r="N484" s="130" t="str">
        <f t="shared" si="7"/>
        <v/>
      </c>
      <c r="O484" s="34"/>
      <c r="P484" s="197"/>
      <c r="Q484" s="198"/>
      <c r="R484" s="71"/>
    </row>
    <row r="485" spans="1:18" ht="15" customHeight="1" x14ac:dyDescent="0.3">
      <c r="A485" s="122"/>
      <c r="B485" s="195"/>
      <c r="C485" s="15"/>
      <c r="D485" s="124"/>
      <c r="E485" s="15"/>
      <c r="F485" s="15"/>
      <c r="G485" s="189"/>
      <c r="H485" s="15"/>
      <c r="I485" s="196"/>
      <c r="J485" s="125"/>
      <c r="K485" s="127"/>
      <c r="L485" s="124"/>
      <c r="M485" s="117" t="str">
        <f>IF(ISBLANK($L485),"",VLOOKUP($L485,'Clés d''affectation'!$B$2:$E$200,2,0))</f>
        <v/>
      </c>
      <c r="N485" s="130" t="str">
        <f t="shared" si="7"/>
        <v/>
      </c>
      <c r="O485" s="34"/>
      <c r="P485" s="197"/>
      <c r="Q485" s="198"/>
      <c r="R485" s="71"/>
    </row>
    <row r="486" spans="1:18" ht="15" customHeight="1" x14ac:dyDescent="0.3">
      <c r="A486" s="122"/>
      <c r="B486" s="195"/>
      <c r="C486" s="15"/>
      <c r="D486" s="124"/>
      <c r="E486" s="15"/>
      <c r="F486" s="15"/>
      <c r="G486" s="189"/>
      <c r="H486" s="15"/>
      <c r="I486" s="196"/>
      <c r="J486" s="125"/>
      <c r="K486" s="127"/>
      <c r="L486" s="124"/>
      <c r="M486" s="117" t="str">
        <f>IF(ISBLANK($L486),"",VLOOKUP($L486,'Clés d''affectation'!$B$2:$E$200,2,0))</f>
        <v/>
      </c>
      <c r="N486" s="130" t="str">
        <f t="shared" si="7"/>
        <v/>
      </c>
      <c r="O486" s="34"/>
      <c r="P486" s="197"/>
      <c r="Q486" s="198"/>
      <c r="R486" s="71"/>
    </row>
    <row r="487" spans="1:18" ht="15" customHeight="1" x14ac:dyDescent="0.3">
      <c r="A487" s="122"/>
      <c r="B487" s="195"/>
      <c r="C487" s="15"/>
      <c r="D487" s="124"/>
      <c r="E487" s="15"/>
      <c r="F487" s="15"/>
      <c r="G487" s="189"/>
      <c r="H487" s="15"/>
      <c r="I487" s="196"/>
      <c r="J487" s="125"/>
      <c r="K487" s="127"/>
      <c r="L487" s="124"/>
      <c r="M487" s="117" t="str">
        <f>IF(ISBLANK($L487),"",VLOOKUP($L487,'Clés d''affectation'!$B$2:$E$200,2,0))</f>
        <v/>
      </c>
      <c r="N487" s="130" t="str">
        <f t="shared" si="7"/>
        <v/>
      </c>
      <c r="O487" s="34"/>
      <c r="P487" s="197"/>
      <c r="Q487" s="198"/>
      <c r="R487" s="71"/>
    </row>
    <row r="488" spans="1:18" ht="15" customHeight="1" x14ac:dyDescent="0.3">
      <c r="A488" s="122"/>
      <c r="B488" s="195"/>
      <c r="C488" s="15"/>
      <c r="D488" s="124"/>
      <c r="E488" s="15"/>
      <c r="F488" s="15"/>
      <c r="G488" s="189"/>
      <c r="H488" s="15"/>
      <c r="I488" s="196"/>
      <c r="J488" s="125"/>
      <c r="K488" s="127"/>
      <c r="L488" s="124"/>
      <c r="M488" s="117" t="str">
        <f>IF(ISBLANK($L488),"",VLOOKUP($L488,'Clés d''affectation'!$B$2:$E$200,2,0))</f>
        <v/>
      </c>
      <c r="N488" s="130" t="str">
        <f t="shared" si="7"/>
        <v/>
      </c>
      <c r="O488" s="34"/>
      <c r="P488" s="197"/>
      <c r="Q488" s="198"/>
      <c r="R488" s="71"/>
    </row>
    <row r="489" spans="1:18" ht="15" customHeight="1" x14ac:dyDescent="0.3">
      <c r="A489" s="122"/>
      <c r="B489" s="195"/>
      <c r="C489" s="15"/>
      <c r="D489" s="124"/>
      <c r="E489" s="15"/>
      <c r="F489" s="15"/>
      <c r="G489" s="189"/>
      <c r="H489" s="15"/>
      <c r="I489" s="196"/>
      <c r="J489" s="125"/>
      <c r="K489" s="127"/>
      <c r="L489" s="124"/>
      <c r="M489" s="117" t="str">
        <f>IF(ISBLANK($L489),"",VLOOKUP($L489,'Clés d''affectation'!$B$2:$E$200,2,0))</f>
        <v/>
      </c>
      <c r="N489" s="130" t="str">
        <f t="shared" si="7"/>
        <v/>
      </c>
      <c r="O489" s="34"/>
      <c r="P489" s="197"/>
      <c r="Q489" s="198"/>
      <c r="R489" s="71"/>
    </row>
    <row r="490" spans="1:18" ht="15" customHeight="1" x14ac:dyDescent="0.3">
      <c r="A490" s="122"/>
      <c r="B490" s="195"/>
      <c r="C490" s="15"/>
      <c r="D490" s="124"/>
      <c r="E490" s="15"/>
      <c r="F490" s="15"/>
      <c r="G490" s="189"/>
      <c r="H490" s="15"/>
      <c r="I490" s="196"/>
      <c r="J490" s="125"/>
      <c r="K490" s="127"/>
      <c r="L490" s="124"/>
      <c r="M490" s="117" t="str">
        <f>IF(ISBLANK($L490),"",VLOOKUP($L490,'Clés d''affectation'!$B$2:$E$200,2,0))</f>
        <v/>
      </c>
      <c r="N490" s="130" t="str">
        <f t="shared" si="7"/>
        <v/>
      </c>
      <c r="O490" s="34"/>
      <c r="P490" s="197"/>
      <c r="Q490" s="198"/>
      <c r="R490" s="71"/>
    </row>
    <row r="491" spans="1:18" ht="15" customHeight="1" x14ac:dyDescent="0.3">
      <c r="A491" s="122"/>
      <c r="B491" s="195"/>
      <c r="C491" s="15"/>
      <c r="D491" s="124"/>
      <c r="E491" s="15"/>
      <c r="F491" s="15"/>
      <c r="G491" s="189"/>
      <c r="H491" s="15"/>
      <c r="I491" s="196"/>
      <c r="J491" s="125"/>
      <c r="K491" s="127"/>
      <c r="L491" s="124"/>
      <c r="M491" s="117" t="str">
        <f>IF(ISBLANK($L491),"",VLOOKUP($L491,'Clés d''affectation'!$B$2:$E$200,2,0))</f>
        <v/>
      </c>
      <c r="N491" s="130" t="str">
        <f t="shared" si="7"/>
        <v/>
      </c>
      <c r="O491" s="34"/>
      <c r="P491" s="197"/>
      <c r="Q491" s="198"/>
      <c r="R491" s="71"/>
    </row>
    <row r="492" spans="1:18" ht="15" customHeight="1" x14ac:dyDescent="0.3">
      <c r="A492" s="122"/>
      <c r="B492" s="195"/>
      <c r="C492" s="15"/>
      <c r="D492" s="124"/>
      <c r="E492" s="15"/>
      <c r="F492" s="15"/>
      <c r="G492" s="189"/>
      <c r="H492" s="15"/>
      <c r="I492" s="196"/>
      <c r="J492" s="125"/>
      <c r="K492" s="127"/>
      <c r="L492" s="124"/>
      <c r="M492" s="117" t="str">
        <f>IF(ISBLANK($L492),"",VLOOKUP($L492,'Clés d''affectation'!$B$2:$E$200,2,0))</f>
        <v/>
      </c>
      <c r="N492" s="130" t="str">
        <f t="shared" si="7"/>
        <v/>
      </c>
      <c r="O492" s="34"/>
      <c r="P492" s="197"/>
      <c r="Q492" s="198"/>
      <c r="R492" s="71"/>
    </row>
    <row r="493" spans="1:18" ht="15" customHeight="1" x14ac:dyDescent="0.3">
      <c r="A493" s="122"/>
      <c r="B493" s="195"/>
      <c r="C493" s="15"/>
      <c r="D493" s="124"/>
      <c r="E493" s="15"/>
      <c r="F493" s="15"/>
      <c r="G493" s="189"/>
      <c r="H493" s="15"/>
      <c r="I493" s="196"/>
      <c r="J493" s="125"/>
      <c r="K493" s="127"/>
      <c r="L493" s="124"/>
      <c r="M493" s="117" t="str">
        <f>IF(ISBLANK($L493),"",VLOOKUP($L493,'Clés d''affectation'!$B$2:$E$200,2,0))</f>
        <v/>
      </c>
      <c r="N493" s="130" t="str">
        <f t="shared" si="7"/>
        <v/>
      </c>
      <c r="O493" s="34"/>
      <c r="P493" s="197"/>
      <c r="Q493" s="198"/>
      <c r="R493" s="71"/>
    </row>
    <row r="494" spans="1:18" ht="15" customHeight="1" x14ac:dyDescent="0.3">
      <c r="A494" s="122"/>
      <c r="B494" s="195"/>
      <c r="C494" s="15"/>
      <c r="D494" s="124"/>
      <c r="E494" s="15"/>
      <c r="F494" s="15"/>
      <c r="G494" s="189"/>
      <c r="H494" s="15"/>
      <c r="I494" s="196"/>
      <c r="J494" s="125"/>
      <c r="K494" s="127"/>
      <c r="L494" s="124"/>
      <c r="M494" s="117" t="str">
        <f>IF(ISBLANK($L494),"",VLOOKUP($L494,'Clés d''affectation'!$B$2:$E$200,2,0))</f>
        <v/>
      </c>
      <c r="N494" s="130" t="str">
        <f t="shared" si="7"/>
        <v/>
      </c>
      <c r="O494" s="34"/>
      <c r="P494" s="197"/>
      <c r="Q494" s="198"/>
      <c r="R494" s="71"/>
    </row>
    <row r="495" spans="1:18" ht="15" customHeight="1" x14ac:dyDescent="0.3">
      <c r="A495" s="122"/>
      <c r="B495" s="195"/>
      <c r="C495" s="15"/>
      <c r="D495" s="124"/>
      <c r="E495" s="15"/>
      <c r="F495" s="15"/>
      <c r="G495" s="189"/>
      <c r="H495" s="15"/>
      <c r="I495" s="196"/>
      <c r="J495" s="125"/>
      <c r="K495" s="127"/>
      <c r="L495" s="124"/>
      <c r="M495" s="117" t="str">
        <f>IF(ISBLANK($L495),"",VLOOKUP($L495,'Clés d''affectation'!$B$2:$E$200,2,0))</f>
        <v/>
      </c>
      <c r="N495" s="130" t="str">
        <f t="shared" si="7"/>
        <v/>
      </c>
      <c r="O495" s="34"/>
      <c r="P495" s="197"/>
      <c r="Q495" s="198"/>
      <c r="R495" s="71"/>
    </row>
    <row r="496" spans="1:18" ht="15" customHeight="1" x14ac:dyDescent="0.3">
      <c r="A496" s="122"/>
      <c r="B496" s="195"/>
      <c r="C496" s="15"/>
      <c r="D496" s="124"/>
      <c r="E496" s="15"/>
      <c r="F496" s="15"/>
      <c r="G496" s="189"/>
      <c r="H496" s="15"/>
      <c r="I496" s="196"/>
      <c r="J496" s="125"/>
      <c r="K496" s="127"/>
      <c r="L496" s="124"/>
      <c r="M496" s="117" t="str">
        <f>IF(ISBLANK($L496),"",VLOOKUP($L496,'Clés d''affectation'!$B$2:$E$200,2,0))</f>
        <v/>
      </c>
      <c r="N496" s="130" t="str">
        <f t="shared" si="7"/>
        <v/>
      </c>
      <c r="O496" s="34"/>
      <c r="P496" s="197"/>
      <c r="Q496" s="198"/>
      <c r="R496" s="71"/>
    </row>
    <row r="497" spans="1:18" ht="15" customHeight="1" x14ac:dyDescent="0.3">
      <c r="A497" s="122"/>
      <c r="B497" s="195"/>
      <c r="C497" s="15"/>
      <c r="D497" s="124"/>
      <c r="E497" s="15"/>
      <c r="F497" s="15"/>
      <c r="G497" s="189"/>
      <c r="H497" s="15"/>
      <c r="I497" s="196"/>
      <c r="J497" s="125"/>
      <c r="K497" s="127"/>
      <c r="L497" s="124"/>
      <c r="M497" s="117" t="str">
        <f>IF(ISBLANK($L497),"",VLOOKUP($L497,'Clés d''affectation'!$B$2:$E$200,2,0))</f>
        <v/>
      </c>
      <c r="N497" s="130" t="str">
        <f t="shared" si="7"/>
        <v/>
      </c>
      <c r="O497" s="34"/>
      <c r="P497" s="197"/>
      <c r="Q497" s="198"/>
      <c r="R497" s="71"/>
    </row>
    <row r="498" spans="1:18" ht="15" customHeight="1" x14ac:dyDescent="0.3">
      <c r="A498" s="122"/>
      <c r="B498" s="195"/>
      <c r="C498" s="15"/>
      <c r="D498" s="124"/>
      <c r="E498" s="15"/>
      <c r="F498" s="15"/>
      <c r="G498" s="189"/>
      <c r="H498" s="15"/>
      <c r="I498" s="196"/>
      <c r="J498" s="125"/>
      <c r="K498" s="127"/>
      <c r="L498" s="124"/>
      <c r="M498" s="117" t="str">
        <f>IF(ISBLANK($L498),"",VLOOKUP($L498,'Clés d''affectation'!$B$2:$E$200,2,0))</f>
        <v/>
      </c>
      <c r="N498" s="130" t="str">
        <f t="shared" si="7"/>
        <v/>
      </c>
      <c r="O498" s="34"/>
      <c r="P498" s="197"/>
      <c r="Q498" s="198"/>
      <c r="R498" s="71"/>
    </row>
    <row r="499" spans="1:18" ht="15" customHeight="1" x14ac:dyDescent="0.3">
      <c r="A499" s="122"/>
      <c r="B499" s="195"/>
      <c r="C499" s="15"/>
      <c r="D499" s="124"/>
      <c r="E499" s="15"/>
      <c r="F499" s="15"/>
      <c r="G499" s="189"/>
      <c r="H499" s="15"/>
      <c r="I499" s="196"/>
      <c r="J499" s="125"/>
      <c r="K499" s="127"/>
      <c r="L499" s="124"/>
      <c r="M499" s="117" t="str">
        <f>IF(ISBLANK($L499),"",VLOOKUP($L499,'Clés d''affectation'!$B$2:$E$200,2,0))</f>
        <v/>
      </c>
      <c r="N499" s="130" t="str">
        <f t="shared" si="7"/>
        <v/>
      </c>
      <c r="O499" s="34"/>
      <c r="P499" s="197"/>
      <c r="Q499" s="198"/>
      <c r="R499" s="71"/>
    </row>
    <row r="500" spans="1:18" ht="15" customHeight="1" x14ac:dyDescent="0.3">
      <c r="A500" s="122"/>
      <c r="B500" s="195"/>
      <c r="C500" s="15"/>
      <c r="D500" s="124"/>
      <c r="E500" s="15"/>
      <c r="F500" s="15"/>
      <c r="G500" s="189"/>
      <c r="H500" s="15"/>
      <c r="I500" s="196"/>
      <c r="J500" s="125"/>
      <c r="K500" s="127"/>
      <c r="L500" s="124"/>
      <c r="M500" s="117" t="str">
        <f>IF(ISBLANK($L500),"",VLOOKUP($L500,'Clés d''affectation'!$B$2:$E$200,2,0))</f>
        <v/>
      </c>
      <c r="N500" s="130" t="str">
        <f t="shared" si="7"/>
        <v/>
      </c>
      <c r="O500" s="34"/>
      <c r="P500" s="197"/>
      <c r="Q500" s="198"/>
      <c r="R500" s="71"/>
    </row>
  </sheetData>
  <sheetProtection algorithmName="SHA-512" hashValue="yaDtt1cuJ3Qy7VyrOgwjbI96S9+K2n27vB61Lln3DuXoBETTKRA3oKwxCz/kwkj6YoRnVP2OXbdyhjKCwz0t6Q==" saltValue="15pfsejRy979IBfHx4BmPw==" spinCount="100000" sheet="1" formatCells="0" formatColumns="0" formatRows="0" deleteRows="0" sort="0" autoFilter="0" pivotTables="0"/>
  <autoFilter ref="A1:R1" xr:uid="{52D19B10-7D41-4CCE-A43C-88E5602EE0E1}"/>
  <mergeCells count="1">
    <mergeCell ref="E2:J2"/>
  </mergeCells>
  <phoneticPr fontId="5" type="noConversion"/>
  <dataValidations xWindow="1727" yWindow="657" count="7">
    <dataValidation sqref="E3:E500" xr:uid="{6D96DDE3-C96E-4FFA-B827-A66503153A66}"/>
    <dataValidation type="date" operator="greaterThan" allowBlank="1" showInputMessage="1" showErrorMessage="1" errorTitle="Format date" promptTitle="Format date" sqref="I3:J500" xr:uid="{AC21B948-04D2-4043-96B2-AA12B4DF6112}">
      <formula1>1</formula1>
    </dataValidation>
    <dataValidation type="list" showInputMessage="1" showErrorMessage="1" errorTitle="Erreur" error="Merci d'utiliser le menu déroulant" promptTitle="Menu déroulant" prompt="A.1. Frais participants_x000a_B.1. Frais de personnel interne directement liés à l'action_x000a_B.2. Frais de personnel externe directement liés à l'action" sqref="D3:D500" xr:uid="{2DE84A93-2D89-45EC-B814-AA5930BC190A}">
      <formula1>_OCS40</formula1>
    </dataValidation>
    <dataValidation type="list" allowBlank="1" showInputMessage="1" showErrorMessage="1" error="Menu déroulant" promptTitle="Menu déroulant" prompt="Type de co-financement" sqref="O2:O500" xr:uid="{5D76BF48-88BB-45C0-A396-CD28A02E7053}">
      <formula1>_Financement</formula1>
    </dataValidation>
    <dataValidation operator="greaterThan" allowBlank="1" promptTitle="Format date" sqref="H3" xr:uid="{BC05936C-2C95-4208-BC55-46FA58FF8023}"/>
    <dataValidation allowBlank="1" sqref="H4:H500 P3" xr:uid="{D6713E68-1CC4-40DB-9D83-0ECE6224B695}"/>
    <dataValidation operator="greaterThan" sqref="G3:G500" xr:uid="{CA581142-AF2C-4FC0-BAC5-D3CC6C967A5A}"/>
  </dataValidations>
  <pageMargins left="0.23622047244094491" right="0.23622047244094491" top="0.74803149606299213" bottom="0.74803149606299213" header="0.31496062992125984" footer="0.31496062992125984"/>
  <pageSetup paperSize="9" scale="53" fitToWidth="2" fitToHeight="0" pageOrder="overThenDown" orientation="landscape" r:id="rId1"/>
  <headerFooter>
    <oddHeader>&amp;C&amp;14&amp;U&amp;A</oddHeader>
    <oddFooter>&amp;L&amp;"Arial Narrow,Normal"&amp;10Imprimé le : &amp;D
Page : &amp;P / &amp;N&amp;R&amp;"Arial Narrow,Normal"&amp;10&amp;Z&amp;F
Feuille : 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1727" yWindow="657" count="2">
        <x14:dataValidation type="list" showErrorMessage="1" errorTitle="Attention" error="Merci d'utiliser le menu déroulant" promptTitle="Menu déroulant" prompt="Merci d'utiliser le menu déroulant" xr:uid="{F9F45222-28AD-4184-B1C2-2F933342B6B0}">
          <x14:formula1>
            <xm:f>'Clés d''affectation'!$B$3:$B$200</xm:f>
          </x14:formula1>
          <xm:sqref>L4:L500</xm:sqref>
        </x14:dataValidation>
        <x14:dataValidation type="list" showErrorMessage="1" error="Merci d'utiliser le menu déroulant" promptTitle="Menu déroulant" prompt="Merci d'utiliser le menu déroulant" xr:uid="{763F7217-AB40-4EFE-B3E2-F6F4E190F5B4}">
          <x14:formula1>
            <xm:f>'Clés d''affectation'!$B$3:$B$200</xm:f>
          </x14:formula1>
          <xm:sqref>L3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B10F1-ABF3-4289-8A38-DA12D9C8E5D7}">
  <sheetPr codeName="Feuil5">
    <tabColor theme="5" tint="0.79998168889431442"/>
    <pageSetUpPr fitToPage="1"/>
  </sheetPr>
  <dimension ref="A1:T500"/>
  <sheetViews>
    <sheetView showGridLines="0" zoomScale="80" zoomScaleNormal="80" zoomScaleSheetLayoutView="100" workbookViewId="0">
      <pane xSplit="2" ySplit="2" topLeftCell="H3" activePane="bottomRight" state="frozenSplit"/>
      <selection activeCell="K17" sqref="K17"/>
      <selection pane="topRight" activeCell="K17" sqref="K17"/>
      <selection pane="bottomLeft" activeCell="K17" sqref="K17"/>
      <selection pane="bottomRight" activeCell="B3" sqref="B3"/>
    </sheetView>
  </sheetViews>
  <sheetFormatPr baseColWidth="10" defaultColWidth="0" defaultRowHeight="14.4" x14ac:dyDescent="0.3"/>
  <cols>
    <col min="1" max="1" width="9.44140625" customWidth="1"/>
    <col min="2" max="2" width="17.6640625" bestFit="1" customWidth="1"/>
    <col min="3" max="3" width="16.33203125" bestFit="1" customWidth="1"/>
    <col min="4" max="4" width="40" customWidth="1"/>
    <col min="5" max="5" width="25.6640625" customWidth="1"/>
    <col min="6" max="6" width="23.88671875" customWidth="1"/>
    <col min="7" max="7" width="21.109375" customWidth="1"/>
    <col min="8" max="8" width="16.33203125" customWidth="1"/>
    <col min="9" max="9" width="16" style="18" customWidth="1"/>
    <col min="10" max="10" width="11.44140625" style="18" customWidth="1"/>
    <col min="11" max="11" width="15.109375" style="19" bestFit="1" customWidth="1"/>
    <col min="12" max="12" width="14.88671875" bestFit="1" customWidth="1"/>
    <col min="13" max="13" width="28.109375" style="20" customWidth="1"/>
    <col min="14" max="14" width="23.5546875" customWidth="1"/>
    <col min="15" max="15" width="13.33203125" customWidth="1"/>
    <col min="16" max="16" width="15.44140625" customWidth="1"/>
    <col min="17" max="17" width="22.88671875" customWidth="1"/>
    <col min="18" max="18" width="19.6640625" bestFit="1" customWidth="1"/>
    <col min="19" max="19" width="48.77734375" customWidth="1"/>
    <col min="20" max="20" width="39.109375" customWidth="1"/>
    <col min="21" max="16384" width="29" hidden="1"/>
  </cols>
  <sheetData>
    <row r="1" spans="1:20" ht="93.45" customHeight="1" x14ac:dyDescent="0.3">
      <c r="A1" s="54" t="s">
        <v>132</v>
      </c>
      <c r="B1" s="5" t="s">
        <v>2</v>
      </c>
      <c r="C1" s="6" t="s">
        <v>94</v>
      </c>
      <c r="D1" s="6" t="s">
        <v>23</v>
      </c>
      <c r="E1" s="6" t="s">
        <v>92</v>
      </c>
      <c r="F1" s="6" t="s">
        <v>76</v>
      </c>
      <c r="G1" s="6" t="s">
        <v>50</v>
      </c>
      <c r="H1" s="6" t="s">
        <v>77</v>
      </c>
      <c r="I1" s="6" t="s">
        <v>111</v>
      </c>
      <c r="J1" s="6" t="s">
        <v>112</v>
      </c>
      <c r="K1" s="6" t="s">
        <v>78</v>
      </c>
      <c r="L1" s="14" t="s">
        <v>59</v>
      </c>
      <c r="M1" s="6" t="s">
        <v>97</v>
      </c>
      <c r="N1" s="6" t="s">
        <v>57</v>
      </c>
      <c r="O1" s="6" t="s">
        <v>52</v>
      </c>
      <c r="P1" s="90" t="s">
        <v>95</v>
      </c>
      <c r="Q1" s="6" t="s">
        <v>117</v>
      </c>
      <c r="R1" s="132" t="s">
        <v>110</v>
      </c>
      <c r="S1" s="16" t="s">
        <v>122</v>
      </c>
      <c r="T1" s="77" t="s">
        <v>133</v>
      </c>
    </row>
    <row r="2" spans="1:20" ht="69" customHeight="1" x14ac:dyDescent="0.3">
      <c r="A2" s="122"/>
      <c r="B2" s="152" t="s">
        <v>27</v>
      </c>
      <c r="C2" s="157"/>
      <c r="D2" s="158" t="s">
        <v>58</v>
      </c>
      <c r="E2" s="230" t="s">
        <v>90</v>
      </c>
      <c r="F2" s="230"/>
      <c r="G2" s="230"/>
      <c r="H2" s="230"/>
      <c r="I2" s="230"/>
      <c r="J2" s="230"/>
      <c r="K2" s="230"/>
      <c r="L2" s="231"/>
      <c r="M2" s="128">
        <f>SUMPRODUCT(SUMIF('OCS 15%'!$D:$D,{"B.1. Frais de personnel interne directement liés à l'action (assiette)";"B.2. Frais de personnel externe conventionné directement liés à l'action (assiette)"},'OCS 15%'!$P:$P))</f>
        <v>0</v>
      </c>
      <c r="N2" s="79" t="s">
        <v>48</v>
      </c>
      <c r="O2" s="80">
        <v>0.15</v>
      </c>
      <c r="P2" s="128">
        <f>M2*O2</f>
        <v>0</v>
      </c>
      <c r="Q2" s="34"/>
      <c r="R2" s="136"/>
      <c r="S2" s="81" t="s">
        <v>118</v>
      </c>
      <c r="T2" s="122"/>
    </row>
    <row r="3" spans="1:20" ht="15" customHeight="1" x14ac:dyDescent="0.3">
      <c r="A3" s="122"/>
      <c r="B3" s="123"/>
      <c r="C3" s="124"/>
      <c r="D3" s="124"/>
      <c r="E3" s="124"/>
      <c r="F3" s="124"/>
      <c r="G3" s="127"/>
      <c r="H3" s="124"/>
      <c r="I3" s="125"/>
      <c r="J3" s="125"/>
      <c r="K3" s="126"/>
      <c r="L3" s="127"/>
      <c r="M3" s="127"/>
      <c r="N3" s="124"/>
      <c r="O3" s="117" t="str">
        <f>IF(ISBLANK($N3),"",VLOOKUP($N3,'Clés d''affectation'!$B$2:$E$200,2,0))</f>
        <v/>
      </c>
      <c r="P3" s="130" t="str">
        <f>IF(ISBLANK($N3),"",$M3*$O3)</f>
        <v/>
      </c>
      <c r="Q3" s="15"/>
      <c r="R3" s="135"/>
      <c r="S3" s="131"/>
      <c r="T3" s="122"/>
    </row>
    <row r="4" spans="1:20" ht="15" customHeight="1" x14ac:dyDescent="0.3">
      <c r="A4" s="122"/>
      <c r="B4" s="123"/>
      <c r="C4" s="124"/>
      <c r="D4" s="124"/>
      <c r="E4" s="124"/>
      <c r="F4" s="124"/>
      <c r="G4" s="127"/>
      <c r="H4" s="124"/>
      <c r="I4" s="125"/>
      <c r="J4" s="125"/>
      <c r="K4" s="126"/>
      <c r="L4" s="127"/>
      <c r="M4" s="127"/>
      <c r="N4" s="124"/>
      <c r="O4" s="117" t="str">
        <f>IF(ISBLANK($N4),"",VLOOKUP($N4,'Clés d''affectation'!$B$2:$E$200,2,0))</f>
        <v/>
      </c>
      <c r="P4" s="130" t="str">
        <f t="shared" ref="P4:P67" si="0">IF(ISBLANK($N4),"",$M4*$O4)</f>
        <v/>
      </c>
      <c r="Q4" s="15"/>
      <c r="R4" s="135"/>
      <c r="S4" s="131"/>
      <c r="T4" s="122"/>
    </row>
    <row r="5" spans="1:20" ht="15" customHeight="1" x14ac:dyDescent="0.3">
      <c r="A5" s="122"/>
      <c r="B5" s="123"/>
      <c r="C5" s="124"/>
      <c r="D5" s="124"/>
      <c r="E5" s="124"/>
      <c r="F5" s="124"/>
      <c r="G5" s="127"/>
      <c r="H5" s="124"/>
      <c r="I5" s="125"/>
      <c r="J5" s="125"/>
      <c r="K5" s="126"/>
      <c r="L5" s="127"/>
      <c r="M5" s="127"/>
      <c r="N5" s="124"/>
      <c r="O5" s="117" t="str">
        <f>IF(ISBLANK($N5),"",VLOOKUP($N5,'Clés d''affectation'!$B$2:$E$200,2,0))</f>
        <v/>
      </c>
      <c r="P5" s="130" t="str">
        <f t="shared" si="0"/>
        <v/>
      </c>
      <c r="Q5" s="15"/>
      <c r="R5" s="135"/>
      <c r="S5" s="131"/>
      <c r="T5" s="122"/>
    </row>
    <row r="6" spans="1:20" ht="15" customHeight="1" x14ac:dyDescent="0.3">
      <c r="A6" s="122"/>
      <c r="B6" s="123"/>
      <c r="C6" s="124"/>
      <c r="D6" s="124"/>
      <c r="E6" s="124"/>
      <c r="F6" s="124"/>
      <c r="G6" s="127"/>
      <c r="H6" s="124"/>
      <c r="I6" s="125"/>
      <c r="J6" s="125"/>
      <c r="K6" s="126"/>
      <c r="L6" s="127"/>
      <c r="M6" s="127"/>
      <c r="N6" s="124"/>
      <c r="O6" s="117" t="str">
        <f>IF(ISBLANK($N6),"",VLOOKUP($N6,'Clés d''affectation'!$B$2:$E$200,2,0))</f>
        <v/>
      </c>
      <c r="P6" s="130" t="str">
        <f t="shared" si="0"/>
        <v/>
      </c>
      <c r="Q6" s="15"/>
      <c r="R6" s="135"/>
      <c r="S6" s="131"/>
      <c r="T6" s="122"/>
    </row>
    <row r="7" spans="1:20" ht="15" customHeight="1" x14ac:dyDescent="0.3">
      <c r="A7" s="122"/>
      <c r="B7" s="123"/>
      <c r="C7" s="124"/>
      <c r="D7" s="124"/>
      <c r="E7" s="124"/>
      <c r="F7" s="124"/>
      <c r="G7" s="127"/>
      <c r="H7" s="124"/>
      <c r="I7" s="125"/>
      <c r="J7" s="125"/>
      <c r="K7" s="126"/>
      <c r="L7" s="127"/>
      <c r="M7" s="127"/>
      <c r="N7" s="124"/>
      <c r="O7" s="117" t="str">
        <f>IF(ISBLANK($N7),"",VLOOKUP($N7,'Clés d''affectation'!$B$2:$E$200,2,0))</f>
        <v/>
      </c>
      <c r="P7" s="130" t="str">
        <f t="shared" si="0"/>
        <v/>
      </c>
      <c r="Q7" s="15"/>
      <c r="R7" s="135"/>
      <c r="S7" s="131"/>
      <c r="T7" s="122"/>
    </row>
    <row r="8" spans="1:20" ht="15" customHeight="1" x14ac:dyDescent="0.3">
      <c r="A8" s="122"/>
      <c r="B8" s="123"/>
      <c r="C8" s="124"/>
      <c r="D8" s="124"/>
      <c r="E8" s="124"/>
      <c r="F8" s="124"/>
      <c r="G8" s="127"/>
      <c r="H8" s="124"/>
      <c r="I8" s="125"/>
      <c r="J8" s="125"/>
      <c r="K8" s="126"/>
      <c r="L8" s="127"/>
      <c r="M8" s="127"/>
      <c r="N8" s="124"/>
      <c r="O8" s="117" t="str">
        <f>IF(ISBLANK($N8),"",VLOOKUP($N8,'Clés d''affectation'!$B$2:$E$200,2,0))</f>
        <v/>
      </c>
      <c r="P8" s="130" t="str">
        <f t="shared" si="0"/>
        <v/>
      </c>
      <c r="Q8" s="15"/>
      <c r="R8" s="135"/>
      <c r="S8" s="131"/>
      <c r="T8" s="122"/>
    </row>
    <row r="9" spans="1:20" ht="15" customHeight="1" x14ac:dyDescent="0.3">
      <c r="A9" s="122"/>
      <c r="B9" s="123"/>
      <c r="C9" s="124"/>
      <c r="D9" s="124"/>
      <c r="E9" s="124"/>
      <c r="F9" s="124"/>
      <c r="G9" s="127"/>
      <c r="H9" s="124"/>
      <c r="I9" s="125"/>
      <c r="J9" s="125"/>
      <c r="K9" s="126"/>
      <c r="L9" s="127"/>
      <c r="M9" s="127"/>
      <c r="N9" s="124"/>
      <c r="O9" s="117" t="str">
        <f>IF(ISBLANK($N9),"",VLOOKUP($N9,'Clés d''affectation'!$B$2:$E$200,2,0))</f>
        <v/>
      </c>
      <c r="P9" s="130" t="str">
        <f t="shared" si="0"/>
        <v/>
      </c>
      <c r="Q9" s="15"/>
      <c r="R9" s="135"/>
      <c r="S9" s="131"/>
      <c r="T9" s="122"/>
    </row>
    <row r="10" spans="1:20" ht="15" customHeight="1" x14ac:dyDescent="0.3">
      <c r="A10" s="122"/>
      <c r="B10" s="123"/>
      <c r="C10" s="124"/>
      <c r="D10" s="124"/>
      <c r="E10" s="124"/>
      <c r="F10" s="124"/>
      <c r="G10" s="127"/>
      <c r="H10" s="124"/>
      <c r="I10" s="125"/>
      <c r="J10" s="125"/>
      <c r="K10" s="126"/>
      <c r="L10" s="127"/>
      <c r="M10" s="127"/>
      <c r="N10" s="124"/>
      <c r="O10" s="117" t="str">
        <f>IF(ISBLANK($N10),"",VLOOKUP($N10,'Clés d''affectation'!$B$2:$E$200,2,0))</f>
        <v/>
      </c>
      <c r="P10" s="130" t="str">
        <f t="shared" si="0"/>
        <v/>
      </c>
      <c r="Q10" s="15"/>
      <c r="R10" s="135"/>
      <c r="S10" s="131"/>
      <c r="T10" s="122"/>
    </row>
    <row r="11" spans="1:20" ht="15" customHeight="1" x14ac:dyDescent="0.3">
      <c r="A11" s="122"/>
      <c r="B11" s="123"/>
      <c r="C11" s="124"/>
      <c r="D11" s="124"/>
      <c r="E11" s="124"/>
      <c r="F11" s="124"/>
      <c r="G11" s="127"/>
      <c r="H11" s="124"/>
      <c r="I11" s="125"/>
      <c r="J11" s="125"/>
      <c r="K11" s="126"/>
      <c r="L11" s="127"/>
      <c r="M11" s="127"/>
      <c r="N11" s="124"/>
      <c r="O11" s="117" t="str">
        <f>IF(ISBLANK($N11),"",VLOOKUP($N11,'Clés d''affectation'!$B$2:$E$200,2,0))</f>
        <v/>
      </c>
      <c r="P11" s="130" t="str">
        <f t="shared" si="0"/>
        <v/>
      </c>
      <c r="Q11" s="15"/>
      <c r="R11" s="135"/>
      <c r="S11" s="131"/>
      <c r="T11" s="122"/>
    </row>
    <row r="12" spans="1:20" ht="15" customHeight="1" x14ac:dyDescent="0.3">
      <c r="A12" s="122"/>
      <c r="B12" s="123"/>
      <c r="C12" s="124"/>
      <c r="D12" s="124"/>
      <c r="E12" s="124"/>
      <c r="F12" s="124"/>
      <c r="G12" s="127"/>
      <c r="H12" s="124"/>
      <c r="I12" s="125"/>
      <c r="J12" s="125"/>
      <c r="K12" s="126"/>
      <c r="L12" s="127"/>
      <c r="M12" s="127"/>
      <c r="N12" s="124"/>
      <c r="O12" s="117" t="str">
        <f>IF(ISBLANK($N12),"",VLOOKUP($N12,'Clés d''affectation'!$B$2:$E$200,2,0))</f>
        <v/>
      </c>
      <c r="P12" s="130" t="str">
        <f t="shared" si="0"/>
        <v/>
      </c>
      <c r="Q12" s="15"/>
      <c r="R12" s="135"/>
      <c r="S12" s="131"/>
      <c r="T12" s="122"/>
    </row>
    <row r="13" spans="1:20" ht="15" customHeight="1" x14ac:dyDescent="0.3">
      <c r="A13" s="122"/>
      <c r="B13" s="123"/>
      <c r="C13" s="124"/>
      <c r="D13" s="124"/>
      <c r="E13" s="124"/>
      <c r="F13" s="124"/>
      <c r="G13" s="127"/>
      <c r="H13" s="124"/>
      <c r="I13" s="125"/>
      <c r="J13" s="125"/>
      <c r="K13" s="126"/>
      <c r="L13" s="127"/>
      <c r="M13" s="127"/>
      <c r="N13" s="124"/>
      <c r="O13" s="117" t="str">
        <f>IF(ISBLANK($N13),"",VLOOKUP($N13,'Clés d''affectation'!$B$2:$E$200,2,0))</f>
        <v/>
      </c>
      <c r="P13" s="130" t="str">
        <f t="shared" si="0"/>
        <v/>
      </c>
      <c r="Q13" s="15"/>
      <c r="R13" s="135"/>
      <c r="S13" s="131"/>
      <c r="T13" s="122"/>
    </row>
    <row r="14" spans="1:20" ht="15" customHeight="1" x14ac:dyDescent="0.3">
      <c r="A14" s="122"/>
      <c r="B14" s="123"/>
      <c r="C14" s="124"/>
      <c r="D14" s="124"/>
      <c r="E14" s="124"/>
      <c r="F14" s="124"/>
      <c r="G14" s="127"/>
      <c r="H14" s="124"/>
      <c r="I14" s="125"/>
      <c r="J14" s="125"/>
      <c r="K14" s="126"/>
      <c r="L14" s="127"/>
      <c r="M14" s="127"/>
      <c r="N14" s="124"/>
      <c r="O14" s="117" t="str">
        <f>IF(ISBLANK($N14),"",VLOOKUP($N14,'Clés d''affectation'!$B$2:$E$200,2,0))</f>
        <v/>
      </c>
      <c r="P14" s="130" t="str">
        <f t="shared" si="0"/>
        <v/>
      </c>
      <c r="Q14" s="15"/>
      <c r="R14" s="135"/>
      <c r="S14" s="131"/>
      <c r="T14" s="122"/>
    </row>
    <row r="15" spans="1:20" ht="15" customHeight="1" x14ac:dyDescent="0.3">
      <c r="A15" s="122"/>
      <c r="B15" s="123"/>
      <c r="C15" s="124"/>
      <c r="D15" s="124"/>
      <c r="E15" s="124"/>
      <c r="F15" s="124"/>
      <c r="G15" s="127"/>
      <c r="H15" s="124"/>
      <c r="I15" s="125"/>
      <c r="J15" s="125"/>
      <c r="K15" s="126"/>
      <c r="L15" s="127"/>
      <c r="M15" s="127"/>
      <c r="N15" s="124"/>
      <c r="O15" s="117" t="str">
        <f>IF(ISBLANK($N15),"",VLOOKUP($N15,'Clés d''affectation'!$B$2:$E$200,2,0))</f>
        <v/>
      </c>
      <c r="P15" s="130" t="str">
        <f t="shared" si="0"/>
        <v/>
      </c>
      <c r="Q15" s="15"/>
      <c r="R15" s="135"/>
      <c r="S15" s="131"/>
      <c r="T15" s="122"/>
    </row>
    <row r="16" spans="1:20" ht="15" customHeight="1" x14ac:dyDescent="0.3">
      <c r="A16" s="122"/>
      <c r="B16" s="123"/>
      <c r="C16" s="124"/>
      <c r="D16" s="124"/>
      <c r="E16" s="124"/>
      <c r="F16" s="124"/>
      <c r="G16" s="127"/>
      <c r="H16" s="124"/>
      <c r="I16" s="125"/>
      <c r="J16" s="125"/>
      <c r="K16" s="126"/>
      <c r="L16" s="127"/>
      <c r="M16" s="127"/>
      <c r="N16" s="124"/>
      <c r="O16" s="117" t="str">
        <f>IF(ISBLANK($N16),"",VLOOKUP($N16,'Clés d''affectation'!$B$2:$E$200,2,0))</f>
        <v/>
      </c>
      <c r="P16" s="130" t="str">
        <f t="shared" si="0"/>
        <v/>
      </c>
      <c r="Q16" s="15"/>
      <c r="R16" s="135"/>
      <c r="S16" s="131"/>
      <c r="T16" s="122"/>
    </row>
    <row r="17" spans="1:20" ht="15" customHeight="1" x14ac:dyDescent="0.3">
      <c r="A17" s="122"/>
      <c r="B17" s="123"/>
      <c r="C17" s="124"/>
      <c r="D17" s="124"/>
      <c r="E17" s="124"/>
      <c r="F17" s="124"/>
      <c r="G17" s="127"/>
      <c r="H17" s="124"/>
      <c r="I17" s="125"/>
      <c r="J17" s="125"/>
      <c r="K17" s="126"/>
      <c r="L17" s="127"/>
      <c r="M17" s="127"/>
      <c r="N17" s="124"/>
      <c r="O17" s="117" t="str">
        <f>IF(ISBLANK($N17),"",VLOOKUP($N17,'Clés d''affectation'!$B$2:$E$200,2,0))</f>
        <v/>
      </c>
      <c r="P17" s="130" t="str">
        <f t="shared" si="0"/>
        <v/>
      </c>
      <c r="Q17" s="15"/>
      <c r="R17" s="135"/>
      <c r="S17" s="131"/>
      <c r="T17" s="122"/>
    </row>
    <row r="18" spans="1:20" ht="15" customHeight="1" x14ac:dyDescent="0.3">
      <c r="A18" s="122"/>
      <c r="B18" s="123"/>
      <c r="C18" s="124"/>
      <c r="D18" s="124"/>
      <c r="E18" s="124"/>
      <c r="F18" s="124"/>
      <c r="G18" s="127"/>
      <c r="H18" s="124"/>
      <c r="I18" s="125"/>
      <c r="J18" s="125"/>
      <c r="K18" s="126"/>
      <c r="L18" s="127"/>
      <c r="M18" s="127"/>
      <c r="N18" s="124"/>
      <c r="O18" s="117" t="str">
        <f>IF(ISBLANK($N18),"",VLOOKUP($N18,'Clés d''affectation'!$B$2:$E$200,2,0))</f>
        <v/>
      </c>
      <c r="P18" s="130" t="str">
        <f t="shared" si="0"/>
        <v/>
      </c>
      <c r="Q18" s="15"/>
      <c r="R18" s="135"/>
      <c r="S18" s="131"/>
      <c r="T18" s="122"/>
    </row>
    <row r="19" spans="1:20" ht="15" customHeight="1" x14ac:dyDescent="0.3">
      <c r="A19" s="122"/>
      <c r="B19" s="123"/>
      <c r="C19" s="124"/>
      <c r="D19" s="124"/>
      <c r="E19" s="124"/>
      <c r="F19" s="124"/>
      <c r="G19" s="127"/>
      <c r="H19" s="124"/>
      <c r="I19" s="125"/>
      <c r="J19" s="125"/>
      <c r="K19" s="126"/>
      <c r="L19" s="127"/>
      <c r="M19" s="127"/>
      <c r="N19" s="124"/>
      <c r="O19" s="117" t="str">
        <f>IF(ISBLANK($N19),"",VLOOKUP($N19,'Clés d''affectation'!$B$2:$E$200,2,0))</f>
        <v/>
      </c>
      <c r="P19" s="130" t="str">
        <f t="shared" si="0"/>
        <v/>
      </c>
      <c r="Q19" s="15"/>
      <c r="R19" s="135"/>
      <c r="S19" s="131"/>
      <c r="T19" s="122"/>
    </row>
    <row r="20" spans="1:20" ht="15" customHeight="1" x14ac:dyDescent="0.3">
      <c r="A20" s="122"/>
      <c r="B20" s="123"/>
      <c r="C20" s="124"/>
      <c r="D20" s="124"/>
      <c r="E20" s="124"/>
      <c r="F20" s="124"/>
      <c r="G20" s="127"/>
      <c r="H20" s="124"/>
      <c r="I20" s="125"/>
      <c r="J20" s="125"/>
      <c r="K20" s="126"/>
      <c r="L20" s="127"/>
      <c r="M20" s="127"/>
      <c r="N20" s="124"/>
      <c r="O20" s="117" t="str">
        <f>IF(ISBLANK($N20),"",VLOOKUP($N20,'Clés d''affectation'!$B$2:$E$200,2,0))</f>
        <v/>
      </c>
      <c r="P20" s="130" t="str">
        <f t="shared" si="0"/>
        <v/>
      </c>
      <c r="Q20" s="15"/>
      <c r="R20" s="135"/>
      <c r="S20" s="131"/>
      <c r="T20" s="122"/>
    </row>
    <row r="21" spans="1:20" ht="15" customHeight="1" x14ac:dyDescent="0.3">
      <c r="A21" s="122"/>
      <c r="B21" s="123"/>
      <c r="C21" s="124"/>
      <c r="D21" s="124"/>
      <c r="E21" s="124"/>
      <c r="F21" s="124"/>
      <c r="G21" s="127"/>
      <c r="H21" s="124"/>
      <c r="I21" s="125"/>
      <c r="J21" s="125"/>
      <c r="K21" s="126"/>
      <c r="L21" s="127"/>
      <c r="M21" s="127"/>
      <c r="N21" s="124"/>
      <c r="O21" s="117" t="str">
        <f>IF(ISBLANK($N21),"",VLOOKUP($N21,'Clés d''affectation'!$B$2:$E$200,2,0))</f>
        <v/>
      </c>
      <c r="P21" s="130" t="str">
        <f t="shared" si="0"/>
        <v/>
      </c>
      <c r="Q21" s="15"/>
      <c r="R21" s="135"/>
      <c r="S21" s="131"/>
      <c r="T21" s="122"/>
    </row>
    <row r="22" spans="1:20" ht="15" customHeight="1" x14ac:dyDescent="0.3">
      <c r="A22" s="122"/>
      <c r="B22" s="123"/>
      <c r="C22" s="124"/>
      <c r="D22" s="124"/>
      <c r="E22" s="124"/>
      <c r="F22" s="124"/>
      <c r="G22" s="127"/>
      <c r="H22" s="124"/>
      <c r="I22" s="125"/>
      <c r="J22" s="125"/>
      <c r="K22" s="126"/>
      <c r="L22" s="127"/>
      <c r="M22" s="127"/>
      <c r="N22" s="124"/>
      <c r="O22" s="117" t="str">
        <f>IF(ISBLANK($N22),"",VLOOKUP($N22,'Clés d''affectation'!$B$2:$E$200,2,0))</f>
        <v/>
      </c>
      <c r="P22" s="130" t="str">
        <f t="shared" si="0"/>
        <v/>
      </c>
      <c r="Q22" s="15"/>
      <c r="R22" s="135"/>
      <c r="S22" s="131"/>
      <c r="T22" s="122"/>
    </row>
    <row r="23" spans="1:20" ht="15" customHeight="1" x14ac:dyDescent="0.3">
      <c r="A23" s="122"/>
      <c r="B23" s="123"/>
      <c r="C23" s="124"/>
      <c r="D23" s="124"/>
      <c r="E23" s="124"/>
      <c r="F23" s="124"/>
      <c r="G23" s="127"/>
      <c r="H23" s="124"/>
      <c r="I23" s="125"/>
      <c r="J23" s="125"/>
      <c r="K23" s="126"/>
      <c r="L23" s="127"/>
      <c r="M23" s="127"/>
      <c r="N23" s="124"/>
      <c r="O23" s="117" t="str">
        <f>IF(ISBLANK($N23),"",VLOOKUP($N23,'Clés d''affectation'!$B$2:$E$200,2,0))</f>
        <v/>
      </c>
      <c r="P23" s="130" t="str">
        <f t="shared" si="0"/>
        <v/>
      </c>
      <c r="Q23" s="15"/>
      <c r="R23" s="135"/>
      <c r="S23" s="131"/>
      <c r="T23" s="122"/>
    </row>
    <row r="24" spans="1:20" ht="15" customHeight="1" x14ac:dyDescent="0.3">
      <c r="A24" s="122"/>
      <c r="B24" s="123"/>
      <c r="C24" s="124"/>
      <c r="D24" s="124"/>
      <c r="E24" s="124"/>
      <c r="F24" s="124"/>
      <c r="G24" s="127"/>
      <c r="H24" s="124"/>
      <c r="I24" s="125"/>
      <c r="J24" s="125"/>
      <c r="K24" s="126"/>
      <c r="L24" s="127"/>
      <c r="M24" s="127"/>
      <c r="N24" s="124"/>
      <c r="O24" s="117" t="str">
        <f>IF(ISBLANK($N24),"",VLOOKUP($N24,'Clés d''affectation'!$B$2:$E$200,2,0))</f>
        <v/>
      </c>
      <c r="P24" s="130" t="str">
        <f t="shared" si="0"/>
        <v/>
      </c>
      <c r="Q24" s="15"/>
      <c r="R24" s="135"/>
      <c r="S24" s="131"/>
      <c r="T24" s="122"/>
    </row>
    <row r="25" spans="1:20" ht="15" customHeight="1" x14ac:dyDescent="0.3">
      <c r="A25" s="122"/>
      <c r="B25" s="123"/>
      <c r="C25" s="124"/>
      <c r="D25" s="124"/>
      <c r="E25" s="124"/>
      <c r="F25" s="124"/>
      <c r="G25" s="127"/>
      <c r="H25" s="124"/>
      <c r="I25" s="125"/>
      <c r="J25" s="125"/>
      <c r="K25" s="126"/>
      <c r="L25" s="127"/>
      <c r="M25" s="127"/>
      <c r="N25" s="124"/>
      <c r="O25" s="117" t="str">
        <f>IF(ISBLANK($N25),"",VLOOKUP($N25,'Clés d''affectation'!$B$2:$E$200,2,0))</f>
        <v/>
      </c>
      <c r="P25" s="130" t="str">
        <f t="shared" si="0"/>
        <v/>
      </c>
      <c r="Q25" s="15"/>
      <c r="R25" s="135"/>
      <c r="S25" s="131"/>
      <c r="T25" s="122"/>
    </row>
    <row r="26" spans="1:20" ht="15" customHeight="1" x14ac:dyDescent="0.3">
      <c r="A26" s="122"/>
      <c r="B26" s="123"/>
      <c r="C26" s="124"/>
      <c r="D26" s="124"/>
      <c r="E26" s="124"/>
      <c r="F26" s="124"/>
      <c r="G26" s="127"/>
      <c r="H26" s="124"/>
      <c r="I26" s="125"/>
      <c r="J26" s="125"/>
      <c r="K26" s="126"/>
      <c r="L26" s="127"/>
      <c r="M26" s="127"/>
      <c r="N26" s="124"/>
      <c r="O26" s="117" t="str">
        <f>IF(ISBLANK($N26),"",VLOOKUP($N26,'Clés d''affectation'!$B$2:$E$200,2,0))</f>
        <v/>
      </c>
      <c r="P26" s="130" t="str">
        <f t="shared" si="0"/>
        <v/>
      </c>
      <c r="Q26" s="15"/>
      <c r="R26" s="135"/>
      <c r="S26" s="131"/>
      <c r="T26" s="122"/>
    </row>
    <row r="27" spans="1:20" ht="15" customHeight="1" x14ac:dyDescent="0.3">
      <c r="A27" s="122"/>
      <c r="B27" s="123"/>
      <c r="C27" s="124"/>
      <c r="D27" s="124"/>
      <c r="E27" s="124"/>
      <c r="F27" s="124"/>
      <c r="G27" s="127"/>
      <c r="H27" s="124"/>
      <c r="I27" s="125"/>
      <c r="J27" s="125"/>
      <c r="K27" s="126"/>
      <c r="L27" s="127"/>
      <c r="M27" s="127"/>
      <c r="N27" s="124"/>
      <c r="O27" s="117" t="str">
        <f>IF(ISBLANK($N27),"",VLOOKUP($N27,'Clés d''affectation'!$B$2:$E$200,2,0))</f>
        <v/>
      </c>
      <c r="P27" s="130" t="str">
        <f t="shared" si="0"/>
        <v/>
      </c>
      <c r="Q27" s="15"/>
      <c r="R27" s="135"/>
      <c r="S27" s="131"/>
      <c r="T27" s="122"/>
    </row>
    <row r="28" spans="1:20" ht="15" customHeight="1" x14ac:dyDescent="0.3">
      <c r="A28" s="122"/>
      <c r="B28" s="123"/>
      <c r="C28" s="124"/>
      <c r="D28" s="124"/>
      <c r="E28" s="124"/>
      <c r="F28" s="124"/>
      <c r="G28" s="127"/>
      <c r="H28" s="124"/>
      <c r="I28" s="125"/>
      <c r="J28" s="125"/>
      <c r="K28" s="126"/>
      <c r="L28" s="127"/>
      <c r="M28" s="127"/>
      <c r="N28" s="124"/>
      <c r="O28" s="117" t="str">
        <f>IF(ISBLANK($N28),"",VLOOKUP($N28,'Clés d''affectation'!$B$2:$E$200,2,0))</f>
        <v/>
      </c>
      <c r="P28" s="130" t="str">
        <f t="shared" si="0"/>
        <v/>
      </c>
      <c r="Q28" s="15"/>
      <c r="R28" s="135"/>
      <c r="S28" s="131"/>
      <c r="T28" s="122"/>
    </row>
    <row r="29" spans="1:20" ht="15" customHeight="1" x14ac:dyDescent="0.3">
      <c r="A29" s="122"/>
      <c r="B29" s="123"/>
      <c r="C29" s="124"/>
      <c r="D29" s="124"/>
      <c r="E29" s="124"/>
      <c r="F29" s="124"/>
      <c r="G29" s="127"/>
      <c r="H29" s="124"/>
      <c r="I29" s="125"/>
      <c r="J29" s="125"/>
      <c r="K29" s="126"/>
      <c r="L29" s="127"/>
      <c r="M29" s="127"/>
      <c r="N29" s="124"/>
      <c r="O29" s="117" t="str">
        <f>IF(ISBLANK($N29),"",VLOOKUP($N29,'Clés d''affectation'!$B$2:$E$200,2,0))</f>
        <v/>
      </c>
      <c r="P29" s="130" t="str">
        <f t="shared" si="0"/>
        <v/>
      </c>
      <c r="Q29" s="15"/>
      <c r="R29" s="135"/>
      <c r="S29" s="131"/>
      <c r="T29" s="122"/>
    </row>
    <row r="30" spans="1:20" ht="15" customHeight="1" x14ac:dyDescent="0.3">
      <c r="A30" s="122"/>
      <c r="B30" s="123"/>
      <c r="C30" s="124"/>
      <c r="D30" s="124"/>
      <c r="E30" s="124"/>
      <c r="F30" s="124"/>
      <c r="G30" s="127"/>
      <c r="H30" s="124"/>
      <c r="I30" s="125"/>
      <c r="J30" s="125"/>
      <c r="K30" s="126"/>
      <c r="L30" s="127"/>
      <c r="M30" s="127"/>
      <c r="N30" s="124"/>
      <c r="O30" s="117" t="str">
        <f>IF(ISBLANK($N30),"",VLOOKUP($N30,'Clés d''affectation'!$B$2:$E$200,2,0))</f>
        <v/>
      </c>
      <c r="P30" s="130" t="str">
        <f t="shared" si="0"/>
        <v/>
      </c>
      <c r="Q30" s="15"/>
      <c r="R30" s="135"/>
      <c r="S30" s="131"/>
      <c r="T30" s="122"/>
    </row>
    <row r="31" spans="1:20" ht="15" customHeight="1" x14ac:dyDescent="0.3">
      <c r="A31" s="122"/>
      <c r="B31" s="123"/>
      <c r="C31" s="124"/>
      <c r="D31" s="124"/>
      <c r="E31" s="124"/>
      <c r="F31" s="124"/>
      <c r="G31" s="127"/>
      <c r="H31" s="124"/>
      <c r="I31" s="125"/>
      <c r="J31" s="125"/>
      <c r="K31" s="126"/>
      <c r="L31" s="127"/>
      <c r="M31" s="127"/>
      <c r="N31" s="124"/>
      <c r="O31" s="117" t="str">
        <f>IF(ISBLANK($N31),"",VLOOKUP($N31,'Clés d''affectation'!$B$2:$E$200,2,0))</f>
        <v/>
      </c>
      <c r="P31" s="130" t="str">
        <f t="shared" si="0"/>
        <v/>
      </c>
      <c r="Q31" s="15"/>
      <c r="R31" s="135"/>
      <c r="S31" s="131"/>
      <c r="T31" s="122"/>
    </row>
    <row r="32" spans="1:20" ht="15" customHeight="1" x14ac:dyDescent="0.3">
      <c r="A32" s="122"/>
      <c r="B32" s="123"/>
      <c r="C32" s="124"/>
      <c r="D32" s="124"/>
      <c r="E32" s="124"/>
      <c r="F32" s="124"/>
      <c r="G32" s="127"/>
      <c r="H32" s="124"/>
      <c r="I32" s="125"/>
      <c r="J32" s="125"/>
      <c r="K32" s="126"/>
      <c r="L32" s="127"/>
      <c r="M32" s="127"/>
      <c r="N32" s="124"/>
      <c r="O32" s="117" t="str">
        <f>IF(ISBLANK($N32),"",VLOOKUP($N32,'Clés d''affectation'!$B$2:$E$200,2,0))</f>
        <v/>
      </c>
      <c r="P32" s="130" t="str">
        <f t="shared" si="0"/>
        <v/>
      </c>
      <c r="Q32" s="15"/>
      <c r="R32" s="135"/>
      <c r="S32" s="131"/>
      <c r="T32" s="122"/>
    </row>
    <row r="33" spans="1:20" ht="15" customHeight="1" x14ac:dyDescent="0.3">
      <c r="A33" s="122"/>
      <c r="B33" s="123"/>
      <c r="C33" s="124"/>
      <c r="D33" s="124"/>
      <c r="E33" s="124"/>
      <c r="F33" s="124"/>
      <c r="G33" s="127"/>
      <c r="H33" s="124"/>
      <c r="I33" s="125"/>
      <c r="J33" s="125"/>
      <c r="K33" s="126"/>
      <c r="L33" s="127"/>
      <c r="M33" s="127"/>
      <c r="N33" s="124"/>
      <c r="O33" s="117" t="str">
        <f>IF(ISBLANK($N33),"",VLOOKUP($N33,'Clés d''affectation'!$B$2:$E$200,2,0))</f>
        <v/>
      </c>
      <c r="P33" s="130" t="str">
        <f t="shared" si="0"/>
        <v/>
      </c>
      <c r="Q33" s="15"/>
      <c r="R33" s="135"/>
      <c r="S33" s="131"/>
      <c r="T33" s="122"/>
    </row>
    <row r="34" spans="1:20" ht="15" customHeight="1" x14ac:dyDescent="0.3">
      <c r="A34" s="122"/>
      <c r="B34" s="123"/>
      <c r="C34" s="124"/>
      <c r="D34" s="124"/>
      <c r="E34" s="124"/>
      <c r="F34" s="124"/>
      <c r="G34" s="127"/>
      <c r="H34" s="124"/>
      <c r="I34" s="125"/>
      <c r="J34" s="125"/>
      <c r="K34" s="126"/>
      <c r="L34" s="127"/>
      <c r="M34" s="127"/>
      <c r="N34" s="124"/>
      <c r="O34" s="117" t="str">
        <f>IF(ISBLANK($N34),"",VLOOKUP($N34,'Clés d''affectation'!$B$2:$E$200,2,0))</f>
        <v/>
      </c>
      <c r="P34" s="130" t="str">
        <f t="shared" si="0"/>
        <v/>
      </c>
      <c r="Q34" s="15"/>
      <c r="R34" s="135"/>
      <c r="S34" s="131"/>
      <c r="T34" s="122"/>
    </row>
    <row r="35" spans="1:20" ht="15" customHeight="1" x14ac:dyDescent="0.3">
      <c r="A35" s="122"/>
      <c r="B35" s="123"/>
      <c r="C35" s="124"/>
      <c r="D35" s="124"/>
      <c r="E35" s="124"/>
      <c r="F35" s="124"/>
      <c r="G35" s="127"/>
      <c r="H35" s="124"/>
      <c r="I35" s="125"/>
      <c r="J35" s="125"/>
      <c r="K35" s="126"/>
      <c r="L35" s="127"/>
      <c r="M35" s="127"/>
      <c r="N35" s="124"/>
      <c r="O35" s="117" t="str">
        <f>IF(ISBLANK($N35),"",VLOOKUP($N35,'Clés d''affectation'!$B$2:$E$200,2,0))</f>
        <v/>
      </c>
      <c r="P35" s="130" t="str">
        <f t="shared" si="0"/>
        <v/>
      </c>
      <c r="Q35" s="15"/>
      <c r="R35" s="135"/>
      <c r="S35" s="131"/>
      <c r="T35" s="122"/>
    </row>
    <row r="36" spans="1:20" ht="15" customHeight="1" x14ac:dyDescent="0.3">
      <c r="A36" s="122"/>
      <c r="B36" s="123"/>
      <c r="C36" s="124"/>
      <c r="D36" s="124"/>
      <c r="E36" s="124"/>
      <c r="F36" s="124"/>
      <c r="G36" s="127"/>
      <c r="H36" s="124"/>
      <c r="I36" s="125"/>
      <c r="J36" s="125"/>
      <c r="K36" s="126"/>
      <c r="L36" s="127"/>
      <c r="M36" s="127"/>
      <c r="N36" s="124"/>
      <c r="O36" s="117" t="str">
        <f>IF(ISBLANK($N36),"",VLOOKUP($N36,'Clés d''affectation'!$B$2:$E$200,2,0))</f>
        <v/>
      </c>
      <c r="P36" s="130" t="str">
        <f t="shared" si="0"/>
        <v/>
      </c>
      <c r="Q36" s="15"/>
      <c r="R36" s="135"/>
      <c r="S36" s="131"/>
      <c r="T36" s="122"/>
    </row>
    <row r="37" spans="1:20" ht="15" customHeight="1" x14ac:dyDescent="0.3">
      <c r="A37" s="122"/>
      <c r="B37" s="123"/>
      <c r="C37" s="124"/>
      <c r="D37" s="124"/>
      <c r="E37" s="124"/>
      <c r="F37" s="124"/>
      <c r="G37" s="127"/>
      <c r="H37" s="124"/>
      <c r="I37" s="125"/>
      <c r="J37" s="125"/>
      <c r="K37" s="126"/>
      <c r="L37" s="127"/>
      <c r="M37" s="127"/>
      <c r="N37" s="124"/>
      <c r="O37" s="117" t="str">
        <f>IF(ISBLANK($N37),"",VLOOKUP($N37,'Clés d''affectation'!$B$2:$E$200,2,0))</f>
        <v/>
      </c>
      <c r="P37" s="130" t="str">
        <f t="shared" si="0"/>
        <v/>
      </c>
      <c r="Q37" s="15"/>
      <c r="R37" s="135"/>
      <c r="S37" s="131"/>
      <c r="T37" s="122"/>
    </row>
    <row r="38" spans="1:20" ht="15" customHeight="1" x14ac:dyDescent="0.3">
      <c r="A38" s="122"/>
      <c r="B38" s="123"/>
      <c r="C38" s="124"/>
      <c r="D38" s="124"/>
      <c r="E38" s="124"/>
      <c r="F38" s="124"/>
      <c r="G38" s="127"/>
      <c r="H38" s="124"/>
      <c r="I38" s="125"/>
      <c r="J38" s="125"/>
      <c r="K38" s="126"/>
      <c r="L38" s="127"/>
      <c r="M38" s="127"/>
      <c r="N38" s="124"/>
      <c r="O38" s="117" t="str">
        <f>IF(ISBLANK($N38),"",VLOOKUP($N38,'Clés d''affectation'!$B$2:$E$200,2,0))</f>
        <v/>
      </c>
      <c r="P38" s="130" t="str">
        <f t="shared" si="0"/>
        <v/>
      </c>
      <c r="Q38" s="15"/>
      <c r="R38" s="135"/>
      <c r="S38" s="131"/>
      <c r="T38" s="122"/>
    </row>
    <row r="39" spans="1:20" ht="15" customHeight="1" x14ac:dyDescent="0.3">
      <c r="A39" s="122"/>
      <c r="B39" s="123"/>
      <c r="C39" s="124"/>
      <c r="D39" s="124"/>
      <c r="E39" s="124"/>
      <c r="F39" s="124"/>
      <c r="G39" s="127"/>
      <c r="H39" s="124"/>
      <c r="I39" s="125"/>
      <c r="J39" s="125"/>
      <c r="K39" s="126"/>
      <c r="L39" s="127"/>
      <c r="M39" s="127"/>
      <c r="N39" s="124"/>
      <c r="O39" s="117" t="str">
        <f>IF(ISBLANK($N39),"",VLOOKUP($N39,'Clés d''affectation'!$B$2:$E$200,2,0))</f>
        <v/>
      </c>
      <c r="P39" s="130" t="str">
        <f t="shared" si="0"/>
        <v/>
      </c>
      <c r="Q39" s="15"/>
      <c r="R39" s="135"/>
      <c r="S39" s="131"/>
      <c r="T39" s="122"/>
    </row>
    <row r="40" spans="1:20" ht="15" customHeight="1" x14ac:dyDescent="0.3">
      <c r="A40" s="122"/>
      <c r="B40" s="123"/>
      <c r="C40" s="124"/>
      <c r="D40" s="124"/>
      <c r="E40" s="124"/>
      <c r="F40" s="124"/>
      <c r="G40" s="127"/>
      <c r="H40" s="124"/>
      <c r="I40" s="125"/>
      <c r="J40" s="125"/>
      <c r="K40" s="126"/>
      <c r="L40" s="127"/>
      <c r="M40" s="127"/>
      <c r="N40" s="124"/>
      <c r="O40" s="117" t="str">
        <f>IF(ISBLANK($N40),"",VLOOKUP($N40,'Clés d''affectation'!$B$2:$E$200,2,0))</f>
        <v/>
      </c>
      <c r="P40" s="130" t="str">
        <f t="shared" si="0"/>
        <v/>
      </c>
      <c r="Q40" s="15"/>
      <c r="R40" s="135"/>
      <c r="S40" s="131"/>
      <c r="T40" s="122"/>
    </row>
    <row r="41" spans="1:20" ht="15" customHeight="1" x14ac:dyDescent="0.3">
      <c r="A41" s="122"/>
      <c r="B41" s="123"/>
      <c r="C41" s="124"/>
      <c r="D41" s="124"/>
      <c r="E41" s="124"/>
      <c r="F41" s="124"/>
      <c r="G41" s="127"/>
      <c r="H41" s="124"/>
      <c r="I41" s="125"/>
      <c r="J41" s="125"/>
      <c r="K41" s="126"/>
      <c r="L41" s="127"/>
      <c r="M41" s="127"/>
      <c r="N41" s="124"/>
      <c r="O41" s="117" t="str">
        <f>IF(ISBLANK($N41),"",VLOOKUP($N41,'Clés d''affectation'!$B$2:$E$200,2,0))</f>
        <v/>
      </c>
      <c r="P41" s="130" t="str">
        <f t="shared" si="0"/>
        <v/>
      </c>
      <c r="Q41" s="15"/>
      <c r="R41" s="135"/>
      <c r="S41" s="131"/>
      <c r="T41" s="122"/>
    </row>
    <row r="42" spans="1:20" ht="15" customHeight="1" x14ac:dyDescent="0.3">
      <c r="A42" s="122"/>
      <c r="B42" s="123"/>
      <c r="C42" s="124"/>
      <c r="D42" s="124"/>
      <c r="E42" s="124"/>
      <c r="F42" s="124"/>
      <c r="G42" s="127"/>
      <c r="H42" s="124"/>
      <c r="I42" s="125"/>
      <c r="J42" s="125"/>
      <c r="K42" s="126"/>
      <c r="L42" s="127"/>
      <c r="M42" s="127"/>
      <c r="N42" s="124"/>
      <c r="O42" s="117" t="str">
        <f>IF(ISBLANK($N42),"",VLOOKUP($N42,'Clés d''affectation'!$B$2:$E$200,2,0))</f>
        <v/>
      </c>
      <c r="P42" s="130" t="str">
        <f t="shared" si="0"/>
        <v/>
      </c>
      <c r="Q42" s="15"/>
      <c r="R42" s="135"/>
      <c r="S42" s="131"/>
      <c r="T42" s="122"/>
    </row>
    <row r="43" spans="1:20" ht="15" customHeight="1" x14ac:dyDescent="0.3">
      <c r="A43" s="122"/>
      <c r="B43" s="123"/>
      <c r="C43" s="124"/>
      <c r="D43" s="124"/>
      <c r="E43" s="124"/>
      <c r="F43" s="124"/>
      <c r="G43" s="127"/>
      <c r="H43" s="124"/>
      <c r="I43" s="125"/>
      <c r="J43" s="125"/>
      <c r="K43" s="126"/>
      <c r="L43" s="127"/>
      <c r="M43" s="127"/>
      <c r="N43" s="124"/>
      <c r="O43" s="117" t="str">
        <f>IF(ISBLANK($N43),"",VLOOKUP($N43,'Clés d''affectation'!$B$2:$E$200,2,0))</f>
        <v/>
      </c>
      <c r="P43" s="130" t="str">
        <f t="shared" si="0"/>
        <v/>
      </c>
      <c r="Q43" s="15"/>
      <c r="R43" s="135"/>
      <c r="S43" s="131"/>
      <c r="T43" s="122"/>
    </row>
    <row r="44" spans="1:20" ht="15" customHeight="1" x14ac:dyDescent="0.3">
      <c r="A44" s="122"/>
      <c r="B44" s="123"/>
      <c r="C44" s="124"/>
      <c r="D44" s="124"/>
      <c r="E44" s="124"/>
      <c r="F44" s="124"/>
      <c r="G44" s="127"/>
      <c r="H44" s="124"/>
      <c r="I44" s="125"/>
      <c r="J44" s="125"/>
      <c r="K44" s="126"/>
      <c r="L44" s="127"/>
      <c r="M44" s="127"/>
      <c r="N44" s="124"/>
      <c r="O44" s="117" t="str">
        <f>IF(ISBLANK($N44),"",VLOOKUP($N44,'Clés d''affectation'!$B$2:$E$200,2,0))</f>
        <v/>
      </c>
      <c r="P44" s="130" t="str">
        <f t="shared" si="0"/>
        <v/>
      </c>
      <c r="Q44" s="15"/>
      <c r="R44" s="135"/>
      <c r="S44" s="131"/>
      <c r="T44" s="122"/>
    </row>
    <row r="45" spans="1:20" ht="15" customHeight="1" x14ac:dyDescent="0.3">
      <c r="A45" s="122"/>
      <c r="B45" s="123"/>
      <c r="C45" s="124"/>
      <c r="D45" s="124"/>
      <c r="E45" s="124"/>
      <c r="F45" s="124"/>
      <c r="G45" s="127"/>
      <c r="H45" s="124"/>
      <c r="I45" s="125"/>
      <c r="J45" s="125"/>
      <c r="K45" s="126"/>
      <c r="L45" s="127"/>
      <c r="M45" s="127"/>
      <c r="N45" s="124"/>
      <c r="O45" s="117" t="str">
        <f>IF(ISBLANK($N45),"",VLOOKUP($N45,'Clés d''affectation'!$B$2:$E$200,2,0))</f>
        <v/>
      </c>
      <c r="P45" s="130" t="str">
        <f t="shared" si="0"/>
        <v/>
      </c>
      <c r="Q45" s="15"/>
      <c r="R45" s="135"/>
      <c r="S45" s="131"/>
      <c r="T45" s="122"/>
    </row>
    <row r="46" spans="1:20" ht="15" customHeight="1" x14ac:dyDescent="0.3">
      <c r="A46" s="122"/>
      <c r="B46" s="123"/>
      <c r="C46" s="124"/>
      <c r="D46" s="124"/>
      <c r="E46" s="124"/>
      <c r="F46" s="124"/>
      <c r="G46" s="127"/>
      <c r="H46" s="124"/>
      <c r="I46" s="125"/>
      <c r="J46" s="125"/>
      <c r="K46" s="126"/>
      <c r="L46" s="127"/>
      <c r="M46" s="127"/>
      <c r="N46" s="124"/>
      <c r="O46" s="117" t="str">
        <f>IF(ISBLANK($N46),"",VLOOKUP($N46,'Clés d''affectation'!$B$2:$E$200,2,0))</f>
        <v/>
      </c>
      <c r="P46" s="130" t="str">
        <f t="shared" si="0"/>
        <v/>
      </c>
      <c r="Q46" s="15"/>
      <c r="R46" s="135"/>
      <c r="S46" s="131"/>
      <c r="T46" s="122"/>
    </row>
    <row r="47" spans="1:20" ht="15" customHeight="1" x14ac:dyDescent="0.3">
      <c r="A47" s="122"/>
      <c r="B47" s="123"/>
      <c r="C47" s="124"/>
      <c r="D47" s="124"/>
      <c r="E47" s="124"/>
      <c r="F47" s="124"/>
      <c r="G47" s="127"/>
      <c r="H47" s="124"/>
      <c r="I47" s="125"/>
      <c r="J47" s="125"/>
      <c r="K47" s="126"/>
      <c r="L47" s="127"/>
      <c r="M47" s="127"/>
      <c r="N47" s="124"/>
      <c r="O47" s="117" t="str">
        <f>IF(ISBLANK($N47),"",VLOOKUP($N47,'Clés d''affectation'!$B$2:$E$200,2,0))</f>
        <v/>
      </c>
      <c r="P47" s="130" t="str">
        <f t="shared" si="0"/>
        <v/>
      </c>
      <c r="Q47" s="15"/>
      <c r="R47" s="135"/>
      <c r="S47" s="131"/>
      <c r="T47" s="122"/>
    </row>
    <row r="48" spans="1:20" ht="15" customHeight="1" x14ac:dyDescent="0.3">
      <c r="A48" s="122"/>
      <c r="B48" s="123"/>
      <c r="C48" s="124"/>
      <c r="D48" s="124"/>
      <c r="E48" s="124"/>
      <c r="F48" s="124"/>
      <c r="G48" s="127"/>
      <c r="H48" s="124"/>
      <c r="I48" s="125"/>
      <c r="J48" s="125"/>
      <c r="K48" s="126"/>
      <c r="L48" s="127"/>
      <c r="M48" s="127"/>
      <c r="N48" s="124"/>
      <c r="O48" s="117" t="str">
        <f>IF(ISBLANK($N48),"",VLOOKUP($N48,'Clés d''affectation'!$B$2:$E$200,2,0))</f>
        <v/>
      </c>
      <c r="P48" s="130" t="str">
        <f t="shared" si="0"/>
        <v/>
      </c>
      <c r="Q48" s="15"/>
      <c r="R48" s="135"/>
      <c r="S48" s="131"/>
      <c r="T48" s="122"/>
    </row>
    <row r="49" spans="1:20" ht="15" customHeight="1" x14ac:dyDescent="0.3">
      <c r="A49" s="122"/>
      <c r="B49" s="123"/>
      <c r="C49" s="124"/>
      <c r="D49" s="124"/>
      <c r="E49" s="124"/>
      <c r="F49" s="124"/>
      <c r="G49" s="127"/>
      <c r="H49" s="124"/>
      <c r="I49" s="125"/>
      <c r="J49" s="125"/>
      <c r="K49" s="126"/>
      <c r="L49" s="127"/>
      <c r="M49" s="127"/>
      <c r="N49" s="124"/>
      <c r="O49" s="117" t="str">
        <f>IF(ISBLANK($N49),"",VLOOKUP($N49,'Clés d''affectation'!$B$2:$E$200,2,0))</f>
        <v/>
      </c>
      <c r="P49" s="130" t="str">
        <f t="shared" si="0"/>
        <v/>
      </c>
      <c r="Q49" s="15"/>
      <c r="R49" s="135"/>
      <c r="S49" s="131"/>
      <c r="T49" s="122"/>
    </row>
    <row r="50" spans="1:20" ht="15" customHeight="1" x14ac:dyDescent="0.3">
      <c r="A50" s="122"/>
      <c r="B50" s="123"/>
      <c r="C50" s="124"/>
      <c r="D50" s="124"/>
      <c r="E50" s="124"/>
      <c r="F50" s="124"/>
      <c r="G50" s="127"/>
      <c r="H50" s="124"/>
      <c r="I50" s="125"/>
      <c r="J50" s="125"/>
      <c r="K50" s="126"/>
      <c r="L50" s="127"/>
      <c r="M50" s="127"/>
      <c r="N50" s="124"/>
      <c r="O50" s="117" t="str">
        <f>IF(ISBLANK($N50),"",VLOOKUP($N50,'Clés d''affectation'!$B$2:$E$200,2,0))</f>
        <v/>
      </c>
      <c r="P50" s="130" t="str">
        <f t="shared" si="0"/>
        <v/>
      </c>
      <c r="Q50" s="15"/>
      <c r="R50" s="135"/>
      <c r="S50" s="131"/>
      <c r="T50" s="122"/>
    </row>
    <row r="51" spans="1:20" ht="15" customHeight="1" x14ac:dyDescent="0.3">
      <c r="A51" s="122"/>
      <c r="B51" s="123"/>
      <c r="C51" s="124"/>
      <c r="D51" s="124"/>
      <c r="E51" s="124"/>
      <c r="F51" s="124"/>
      <c r="G51" s="127"/>
      <c r="H51" s="124"/>
      <c r="I51" s="125"/>
      <c r="J51" s="125"/>
      <c r="K51" s="126"/>
      <c r="L51" s="127"/>
      <c r="M51" s="127"/>
      <c r="N51" s="124"/>
      <c r="O51" s="117" t="str">
        <f>IF(ISBLANK($N51),"",VLOOKUP($N51,'Clés d''affectation'!$B$2:$E$200,2,0))</f>
        <v/>
      </c>
      <c r="P51" s="130" t="str">
        <f t="shared" si="0"/>
        <v/>
      </c>
      <c r="Q51" s="15"/>
      <c r="R51" s="135"/>
      <c r="S51" s="131"/>
      <c r="T51" s="122"/>
    </row>
    <row r="52" spans="1:20" ht="15" customHeight="1" x14ac:dyDescent="0.3">
      <c r="A52" s="122"/>
      <c r="B52" s="123"/>
      <c r="C52" s="124"/>
      <c r="D52" s="124"/>
      <c r="E52" s="124"/>
      <c r="F52" s="124"/>
      <c r="G52" s="127"/>
      <c r="H52" s="124"/>
      <c r="I52" s="125"/>
      <c r="J52" s="125"/>
      <c r="K52" s="126"/>
      <c r="L52" s="127"/>
      <c r="M52" s="127"/>
      <c r="N52" s="124"/>
      <c r="O52" s="117" t="str">
        <f>IF(ISBLANK($N52),"",VLOOKUP($N52,'Clés d''affectation'!$B$2:$E$200,2,0))</f>
        <v/>
      </c>
      <c r="P52" s="130" t="str">
        <f t="shared" si="0"/>
        <v/>
      </c>
      <c r="Q52" s="15"/>
      <c r="R52" s="135"/>
      <c r="S52" s="131"/>
      <c r="T52" s="122"/>
    </row>
    <row r="53" spans="1:20" ht="15" customHeight="1" x14ac:dyDescent="0.3">
      <c r="A53" s="122"/>
      <c r="B53" s="123"/>
      <c r="C53" s="124"/>
      <c r="D53" s="124"/>
      <c r="E53" s="124"/>
      <c r="F53" s="124"/>
      <c r="G53" s="127"/>
      <c r="H53" s="124"/>
      <c r="I53" s="125"/>
      <c r="J53" s="125"/>
      <c r="K53" s="126"/>
      <c r="L53" s="127"/>
      <c r="M53" s="127"/>
      <c r="N53" s="124"/>
      <c r="O53" s="117" t="str">
        <f>IF(ISBLANK($N53),"",VLOOKUP($N53,'Clés d''affectation'!$B$2:$E$200,2,0))</f>
        <v/>
      </c>
      <c r="P53" s="130" t="str">
        <f t="shared" si="0"/>
        <v/>
      </c>
      <c r="Q53" s="15"/>
      <c r="R53" s="135"/>
      <c r="S53" s="131"/>
      <c r="T53" s="122"/>
    </row>
    <row r="54" spans="1:20" ht="15" customHeight="1" x14ac:dyDescent="0.3">
      <c r="A54" s="122"/>
      <c r="B54" s="123"/>
      <c r="C54" s="124"/>
      <c r="D54" s="124"/>
      <c r="E54" s="124"/>
      <c r="F54" s="124"/>
      <c r="G54" s="127"/>
      <c r="H54" s="124"/>
      <c r="I54" s="125"/>
      <c r="J54" s="125"/>
      <c r="K54" s="126"/>
      <c r="L54" s="127"/>
      <c r="M54" s="127"/>
      <c r="N54" s="124"/>
      <c r="O54" s="117" t="str">
        <f>IF(ISBLANK($N54),"",VLOOKUP($N54,'Clés d''affectation'!$B$2:$E$200,2,0))</f>
        <v/>
      </c>
      <c r="P54" s="130" t="str">
        <f t="shared" si="0"/>
        <v/>
      </c>
      <c r="Q54" s="15"/>
      <c r="R54" s="135"/>
      <c r="S54" s="131"/>
      <c r="T54" s="122"/>
    </row>
    <row r="55" spans="1:20" ht="15" customHeight="1" x14ac:dyDescent="0.3">
      <c r="A55" s="122"/>
      <c r="B55" s="123"/>
      <c r="C55" s="124"/>
      <c r="D55" s="124"/>
      <c r="E55" s="124"/>
      <c r="F55" s="124"/>
      <c r="G55" s="127"/>
      <c r="H55" s="124"/>
      <c r="I55" s="125"/>
      <c r="J55" s="125"/>
      <c r="K55" s="126"/>
      <c r="L55" s="127"/>
      <c r="M55" s="127"/>
      <c r="N55" s="124"/>
      <c r="O55" s="117" t="str">
        <f>IF(ISBLANK($N55),"",VLOOKUP($N55,'Clés d''affectation'!$B$2:$E$200,2,0))</f>
        <v/>
      </c>
      <c r="P55" s="130" t="str">
        <f t="shared" si="0"/>
        <v/>
      </c>
      <c r="Q55" s="15"/>
      <c r="R55" s="135"/>
      <c r="S55" s="131"/>
      <c r="T55" s="122"/>
    </row>
    <row r="56" spans="1:20" ht="15" customHeight="1" x14ac:dyDescent="0.3">
      <c r="A56" s="122"/>
      <c r="B56" s="123"/>
      <c r="C56" s="124"/>
      <c r="D56" s="124"/>
      <c r="E56" s="124"/>
      <c r="F56" s="124"/>
      <c r="G56" s="127"/>
      <c r="H56" s="124"/>
      <c r="I56" s="125"/>
      <c r="J56" s="125"/>
      <c r="K56" s="126"/>
      <c r="L56" s="127"/>
      <c r="M56" s="127"/>
      <c r="N56" s="124"/>
      <c r="O56" s="117" t="str">
        <f>IF(ISBLANK($N56),"",VLOOKUP($N56,'Clés d''affectation'!$B$2:$E$200,2,0))</f>
        <v/>
      </c>
      <c r="P56" s="130" t="str">
        <f t="shared" si="0"/>
        <v/>
      </c>
      <c r="Q56" s="15"/>
      <c r="R56" s="135"/>
      <c r="S56" s="131"/>
      <c r="T56" s="122"/>
    </row>
    <row r="57" spans="1:20" ht="15" customHeight="1" x14ac:dyDescent="0.3">
      <c r="A57" s="122"/>
      <c r="B57" s="123"/>
      <c r="C57" s="124"/>
      <c r="D57" s="124"/>
      <c r="E57" s="124"/>
      <c r="F57" s="124"/>
      <c r="G57" s="127"/>
      <c r="H57" s="124"/>
      <c r="I57" s="125"/>
      <c r="J57" s="125"/>
      <c r="K57" s="126"/>
      <c r="L57" s="127"/>
      <c r="M57" s="127"/>
      <c r="N57" s="124"/>
      <c r="O57" s="117" t="str">
        <f>IF(ISBLANK($N57),"",VLOOKUP($N57,'Clés d''affectation'!$B$2:$E$200,2,0))</f>
        <v/>
      </c>
      <c r="P57" s="130" t="str">
        <f t="shared" si="0"/>
        <v/>
      </c>
      <c r="Q57" s="15"/>
      <c r="R57" s="135"/>
      <c r="S57" s="131"/>
      <c r="T57" s="122"/>
    </row>
    <row r="58" spans="1:20" ht="15" customHeight="1" x14ac:dyDescent="0.3">
      <c r="A58" s="122"/>
      <c r="B58" s="123"/>
      <c r="C58" s="124"/>
      <c r="D58" s="124"/>
      <c r="E58" s="124"/>
      <c r="F58" s="124"/>
      <c r="G58" s="127"/>
      <c r="H58" s="124"/>
      <c r="I58" s="125"/>
      <c r="J58" s="125"/>
      <c r="K58" s="126"/>
      <c r="L58" s="127"/>
      <c r="M58" s="127"/>
      <c r="N58" s="124"/>
      <c r="O58" s="117" t="str">
        <f>IF(ISBLANK($N58),"",VLOOKUP($N58,'Clés d''affectation'!$B$2:$E$200,2,0))</f>
        <v/>
      </c>
      <c r="P58" s="130" t="str">
        <f t="shared" si="0"/>
        <v/>
      </c>
      <c r="Q58" s="15"/>
      <c r="R58" s="135"/>
      <c r="S58" s="131"/>
      <c r="T58" s="122"/>
    </row>
    <row r="59" spans="1:20" ht="15" customHeight="1" x14ac:dyDescent="0.3">
      <c r="A59" s="122"/>
      <c r="B59" s="123"/>
      <c r="C59" s="124"/>
      <c r="D59" s="124"/>
      <c r="E59" s="124"/>
      <c r="F59" s="124"/>
      <c r="G59" s="127"/>
      <c r="H59" s="124"/>
      <c r="I59" s="125"/>
      <c r="J59" s="125"/>
      <c r="K59" s="126"/>
      <c r="L59" s="127"/>
      <c r="M59" s="127"/>
      <c r="N59" s="124"/>
      <c r="O59" s="117" t="str">
        <f>IF(ISBLANK($N59),"",VLOOKUP($N59,'Clés d''affectation'!$B$2:$E$200,2,0))</f>
        <v/>
      </c>
      <c r="P59" s="130" t="str">
        <f t="shared" si="0"/>
        <v/>
      </c>
      <c r="Q59" s="15"/>
      <c r="R59" s="135"/>
      <c r="S59" s="131"/>
      <c r="T59" s="122"/>
    </row>
    <row r="60" spans="1:20" ht="15" customHeight="1" x14ac:dyDescent="0.3">
      <c r="A60" s="122"/>
      <c r="B60" s="123"/>
      <c r="C60" s="124"/>
      <c r="D60" s="124"/>
      <c r="E60" s="124"/>
      <c r="F60" s="124"/>
      <c r="G60" s="127"/>
      <c r="H60" s="124"/>
      <c r="I60" s="125"/>
      <c r="J60" s="125"/>
      <c r="K60" s="126"/>
      <c r="L60" s="127"/>
      <c r="M60" s="127"/>
      <c r="N60" s="124"/>
      <c r="O60" s="117" t="str">
        <f>IF(ISBLANK($N60),"",VLOOKUP($N60,'Clés d''affectation'!$B$2:$E$200,2,0))</f>
        <v/>
      </c>
      <c r="P60" s="130" t="str">
        <f t="shared" si="0"/>
        <v/>
      </c>
      <c r="Q60" s="15"/>
      <c r="R60" s="135"/>
      <c r="S60" s="131"/>
      <c r="T60" s="122"/>
    </row>
    <row r="61" spans="1:20" ht="15" customHeight="1" x14ac:dyDescent="0.3">
      <c r="A61" s="122"/>
      <c r="B61" s="123"/>
      <c r="C61" s="124"/>
      <c r="D61" s="124"/>
      <c r="E61" s="124"/>
      <c r="F61" s="124"/>
      <c r="G61" s="127"/>
      <c r="H61" s="124"/>
      <c r="I61" s="125"/>
      <c r="J61" s="125"/>
      <c r="K61" s="126"/>
      <c r="L61" s="127"/>
      <c r="M61" s="127"/>
      <c r="N61" s="124"/>
      <c r="O61" s="117" t="str">
        <f>IF(ISBLANK($N61),"",VLOOKUP($N61,'Clés d''affectation'!$B$2:$E$200,2,0))</f>
        <v/>
      </c>
      <c r="P61" s="130" t="str">
        <f t="shared" si="0"/>
        <v/>
      </c>
      <c r="Q61" s="15"/>
      <c r="R61" s="135"/>
      <c r="S61" s="131"/>
      <c r="T61" s="122"/>
    </row>
    <row r="62" spans="1:20" ht="15" customHeight="1" x14ac:dyDescent="0.3">
      <c r="A62" s="122"/>
      <c r="B62" s="123"/>
      <c r="C62" s="124"/>
      <c r="D62" s="124"/>
      <c r="E62" s="124"/>
      <c r="F62" s="124"/>
      <c r="G62" s="127"/>
      <c r="H62" s="124"/>
      <c r="I62" s="125"/>
      <c r="J62" s="125"/>
      <c r="K62" s="126"/>
      <c r="L62" s="127"/>
      <c r="M62" s="127"/>
      <c r="N62" s="124"/>
      <c r="O62" s="117" t="str">
        <f>IF(ISBLANK($N62),"",VLOOKUP($N62,'Clés d''affectation'!$B$2:$E$200,2,0))</f>
        <v/>
      </c>
      <c r="P62" s="130" t="str">
        <f t="shared" si="0"/>
        <v/>
      </c>
      <c r="Q62" s="15"/>
      <c r="R62" s="135"/>
      <c r="S62" s="131"/>
      <c r="T62" s="122"/>
    </row>
    <row r="63" spans="1:20" ht="15" customHeight="1" x14ac:dyDescent="0.3">
      <c r="A63" s="122"/>
      <c r="B63" s="123"/>
      <c r="C63" s="124"/>
      <c r="D63" s="124"/>
      <c r="E63" s="124"/>
      <c r="F63" s="124"/>
      <c r="G63" s="127"/>
      <c r="H63" s="124"/>
      <c r="I63" s="125"/>
      <c r="J63" s="125"/>
      <c r="K63" s="126"/>
      <c r="L63" s="127"/>
      <c r="M63" s="127"/>
      <c r="N63" s="124"/>
      <c r="O63" s="117" t="str">
        <f>IF(ISBLANK($N63),"",VLOOKUP($N63,'Clés d''affectation'!$B$2:$E$200,2,0))</f>
        <v/>
      </c>
      <c r="P63" s="130" t="str">
        <f t="shared" si="0"/>
        <v/>
      </c>
      <c r="Q63" s="15"/>
      <c r="R63" s="135"/>
      <c r="S63" s="131"/>
      <c r="T63" s="122"/>
    </row>
    <row r="64" spans="1:20" ht="15" customHeight="1" x14ac:dyDescent="0.3">
      <c r="A64" s="122"/>
      <c r="B64" s="123"/>
      <c r="C64" s="124"/>
      <c r="D64" s="124"/>
      <c r="E64" s="124"/>
      <c r="F64" s="124"/>
      <c r="G64" s="127"/>
      <c r="H64" s="124"/>
      <c r="I64" s="125"/>
      <c r="J64" s="125"/>
      <c r="K64" s="126"/>
      <c r="L64" s="127"/>
      <c r="M64" s="127"/>
      <c r="N64" s="124"/>
      <c r="O64" s="117" t="str">
        <f>IF(ISBLANK($N64),"",VLOOKUP($N64,'Clés d''affectation'!$B$2:$E$200,2,0))</f>
        <v/>
      </c>
      <c r="P64" s="130" t="str">
        <f t="shared" si="0"/>
        <v/>
      </c>
      <c r="Q64" s="15"/>
      <c r="R64" s="135"/>
      <c r="S64" s="131"/>
      <c r="T64" s="122"/>
    </row>
    <row r="65" spans="1:20" ht="15" customHeight="1" x14ac:dyDescent="0.3">
      <c r="A65" s="122"/>
      <c r="B65" s="123"/>
      <c r="C65" s="124"/>
      <c r="D65" s="124"/>
      <c r="E65" s="124"/>
      <c r="F65" s="124"/>
      <c r="G65" s="127"/>
      <c r="H65" s="124"/>
      <c r="I65" s="125"/>
      <c r="J65" s="125"/>
      <c r="K65" s="126"/>
      <c r="L65" s="127"/>
      <c r="M65" s="127"/>
      <c r="N65" s="124"/>
      <c r="O65" s="117" t="str">
        <f>IF(ISBLANK($N65),"",VLOOKUP($N65,'Clés d''affectation'!$B$2:$E$200,2,0))</f>
        <v/>
      </c>
      <c r="P65" s="130" t="str">
        <f t="shared" si="0"/>
        <v/>
      </c>
      <c r="Q65" s="15"/>
      <c r="R65" s="135"/>
      <c r="S65" s="131"/>
      <c r="T65" s="122"/>
    </row>
    <row r="66" spans="1:20" ht="15" customHeight="1" x14ac:dyDescent="0.3">
      <c r="A66" s="122"/>
      <c r="B66" s="123"/>
      <c r="C66" s="124"/>
      <c r="D66" s="124"/>
      <c r="E66" s="124"/>
      <c r="F66" s="124"/>
      <c r="G66" s="127"/>
      <c r="H66" s="124"/>
      <c r="I66" s="125"/>
      <c r="J66" s="125"/>
      <c r="K66" s="126"/>
      <c r="L66" s="127"/>
      <c r="M66" s="127"/>
      <c r="N66" s="124"/>
      <c r="O66" s="117" t="str">
        <f>IF(ISBLANK($N66),"",VLOOKUP($N66,'Clés d''affectation'!$B$2:$E$200,2,0))</f>
        <v/>
      </c>
      <c r="P66" s="130" t="str">
        <f t="shared" si="0"/>
        <v/>
      </c>
      <c r="Q66" s="15"/>
      <c r="R66" s="135"/>
      <c r="S66" s="131"/>
      <c r="T66" s="122"/>
    </row>
    <row r="67" spans="1:20" ht="15" customHeight="1" x14ac:dyDescent="0.3">
      <c r="A67" s="122"/>
      <c r="B67" s="123"/>
      <c r="C67" s="124"/>
      <c r="D67" s="124"/>
      <c r="E67" s="124"/>
      <c r="F67" s="124"/>
      <c r="G67" s="127"/>
      <c r="H67" s="124"/>
      <c r="I67" s="125"/>
      <c r="J67" s="125"/>
      <c r="K67" s="126"/>
      <c r="L67" s="127"/>
      <c r="M67" s="127"/>
      <c r="N67" s="124"/>
      <c r="O67" s="117" t="str">
        <f>IF(ISBLANK($N67),"",VLOOKUP($N67,'Clés d''affectation'!$B$2:$E$200,2,0))</f>
        <v/>
      </c>
      <c r="P67" s="130" t="str">
        <f t="shared" si="0"/>
        <v/>
      </c>
      <c r="Q67" s="15"/>
      <c r="R67" s="135"/>
      <c r="S67" s="131"/>
      <c r="T67" s="122"/>
    </row>
    <row r="68" spans="1:20" ht="15" customHeight="1" x14ac:dyDescent="0.3">
      <c r="A68" s="122"/>
      <c r="B68" s="123"/>
      <c r="C68" s="124"/>
      <c r="D68" s="124"/>
      <c r="E68" s="124"/>
      <c r="F68" s="124"/>
      <c r="G68" s="127"/>
      <c r="H68" s="124"/>
      <c r="I68" s="125"/>
      <c r="J68" s="125"/>
      <c r="K68" s="126"/>
      <c r="L68" s="127"/>
      <c r="M68" s="127"/>
      <c r="N68" s="124"/>
      <c r="O68" s="117" t="str">
        <f>IF(ISBLANK($N68),"",VLOOKUP($N68,'Clés d''affectation'!$B$2:$E$200,2,0))</f>
        <v/>
      </c>
      <c r="P68" s="130" t="str">
        <f t="shared" ref="P68:P131" si="1">IF(ISBLANK($N68),"",$M68*$O68)</f>
        <v/>
      </c>
      <c r="Q68" s="15"/>
      <c r="R68" s="135"/>
      <c r="S68" s="131"/>
      <c r="T68" s="122"/>
    </row>
    <row r="69" spans="1:20" ht="15" customHeight="1" x14ac:dyDescent="0.3">
      <c r="A69" s="122"/>
      <c r="B69" s="123"/>
      <c r="C69" s="124"/>
      <c r="D69" s="124"/>
      <c r="E69" s="124"/>
      <c r="F69" s="124"/>
      <c r="G69" s="127"/>
      <c r="H69" s="124"/>
      <c r="I69" s="125"/>
      <c r="J69" s="125"/>
      <c r="K69" s="126"/>
      <c r="L69" s="127"/>
      <c r="M69" s="127"/>
      <c r="N69" s="124"/>
      <c r="O69" s="117" t="str">
        <f>IF(ISBLANK($N69),"",VLOOKUP($N69,'Clés d''affectation'!$B$2:$E$200,2,0))</f>
        <v/>
      </c>
      <c r="P69" s="130" t="str">
        <f t="shared" si="1"/>
        <v/>
      </c>
      <c r="Q69" s="15"/>
      <c r="R69" s="135"/>
      <c r="S69" s="131"/>
      <c r="T69" s="122"/>
    </row>
    <row r="70" spans="1:20" ht="15" customHeight="1" x14ac:dyDescent="0.3">
      <c r="A70" s="122"/>
      <c r="B70" s="123"/>
      <c r="C70" s="124"/>
      <c r="D70" s="124"/>
      <c r="E70" s="124"/>
      <c r="F70" s="124"/>
      <c r="G70" s="127"/>
      <c r="H70" s="124"/>
      <c r="I70" s="125"/>
      <c r="J70" s="125"/>
      <c r="K70" s="126"/>
      <c r="L70" s="127"/>
      <c r="M70" s="127"/>
      <c r="N70" s="124"/>
      <c r="O70" s="117" t="str">
        <f>IF(ISBLANK($N70),"",VLOOKUP($N70,'Clés d''affectation'!$B$2:$E$200,2,0))</f>
        <v/>
      </c>
      <c r="P70" s="130" t="str">
        <f t="shared" si="1"/>
        <v/>
      </c>
      <c r="Q70" s="15"/>
      <c r="R70" s="135"/>
      <c r="S70" s="131"/>
      <c r="T70" s="122"/>
    </row>
    <row r="71" spans="1:20" ht="15" customHeight="1" x14ac:dyDescent="0.3">
      <c r="A71" s="122"/>
      <c r="B71" s="123"/>
      <c r="C71" s="124"/>
      <c r="D71" s="124"/>
      <c r="E71" s="124"/>
      <c r="F71" s="124"/>
      <c r="G71" s="127"/>
      <c r="H71" s="124"/>
      <c r="I71" s="125"/>
      <c r="J71" s="125"/>
      <c r="K71" s="126"/>
      <c r="L71" s="127"/>
      <c r="M71" s="127"/>
      <c r="N71" s="124"/>
      <c r="O71" s="117" t="str">
        <f>IF(ISBLANK($N71),"",VLOOKUP($N71,'Clés d''affectation'!$B$2:$E$200,2,0))</f>
        <v/>
      </c>
      <c r="P71" s="130" t="str">
        <f t="shared" si="1"/>
        <v/>
      </c>
      <c r="Q71" s="15"/>
      <c r="R71" s="135"/>
      <c r="S71" s="131"/>
      <c r="T71" s="122"/>
    </row>
    <row r="72" spans="1:20" ht="15" customHeight="1" x14ac:dyDescent="0.3">
      <c r="A72" s="122"/>
      <c r="B72" s="123"/>
      <c r="C72" s="124"/>
      <c r="D72" s="124"/>
      <c r="E72" s="124"/>
      <c r="F72" s="124"/>
      <c r="G72" s="127"/>
      <c r="H72" s="124"/>
      <c r="I72" s="125"/>
      <c r="J72" s="125"/>
      <c r="K72" s="126"/>
      <c r="L72" s="127"/>
      <c r="M72" s="127"/>
      <c r="N72" s="124"/>
      <c r="O72" s="117" t="str">
        <f>IF(ISBLANK($N72),"",VLOOKUP($N72,'Clés d''affectation'!$B$2:$E$200,2,0))</f>
        <v/>
      </c>
      <c r="P72" s="130" t="str">
        <f t="shared" si="1"/>
        <v/>
      </c>
      <c r="Q72" s="15"/>
      <c r="R72" s="135"/>
      <c r="S72" s="131"/>
      <c r="T72" s="122"/>
    </row>
    <row r="73" spans="1:20" ht="15" customHeight="1" x14ac:dyDescent="0.3">
      <c r="A73" s="122"/>
      <c r="B73" s="123"/>
      <c r="C73" s="124"/>
      <c r="D73" s="124"/>
      <c r="E73" s="124"/>
      <c r="F73" s="124"/>
      <c r="G73" s="127"/>
      <c r="H73" s="124"/>
      <c r="I73" s="125"/>
      <c r="J73" s="125"/>
      <c r="K73" s="126"/>
      <c r="L73" s="127"/>
      <c r="M73" s="127"/>
      <c r="N73" s="124"/>
      <c r="O73" s="117" t="str">
        <f>IF(ISBLANK($N73),"",VLOOKUP($N73,'Clés d''affectation'!$B$2:$E$200,2,0))</f>
        <v/>
      </c>
      <c r="P73" s="130" t="str">
        <f t="shared" si="1"/>
        <v/>
      </c>
      <c r="Q73" s="15"/>
      <c r="R73" s="135"/>
      <c r="S73" s="131"/>
      <c r="T73" s="122"/>
    </row>
    <row r="74" spans="1:20" ht="15" customHeight="1" x14ac:dyDescent="0.3">
      <c r="A74" s="122"/>
      <c r="B74" s="123"/>
      <c r="C74" s="124"/>
      <c r="D74" s="124"/>
      <c r="E74" s="124"/>
      <c r="F74" s="124"/>
      <c r="G74" s="127"/>
      <c r="H74" s="124"/>
      <c r="I74" s="125"/>
      <c r="J74" s="125"/>
      <c r="K74" s="126"/>
      <c r="L74" s="127"/>
      <c r="M74" s="127"/>
      <c r="N74" s="124"/>
      <c r="O74" s="117" t="str">
        <f>IF(ISBLANK($N74),"",VLOOKUP($N74,'Clés d''affectation'!$B$2:$E$200,2,0))</f>
        <v/>
      </c>
      <c r="P74" s="130" t="str">
        <f t="shared" si="1"/>
        <v/>
      </c>
      <c r="Q74" s="15"/>
      <c r="R74" s="135"/>
      <c r="S74" s="131"/>
      <c r="T74" s="122"/>
    </row>
    <row r="75" spans="1:20" ht="15" customHeight="1" x14ac:dyDescent="0.3">
      <c r="A75" s="122"/>
      <c r="B75" s="123"/>
      <c r="C75" s="124"/>
      <c r="D75" s="124"/>
      <c r="E75" s="124"/>
      <c r="F75" s="124"/>
      <c r="G75" s="127"/>
      <c r="H75" s="124"/>
      <c r="I75" s="125"/>
      <c r="J75" s="125"/>
      <c r="K75" s="126"/>
      <c r="L75" s="127"/>
      <c r="M75" s="127"/>
      <c r="N75" s="124"/>
      <c r="O75" s="117" t="str">
        <f>IF(ISBLANK($N75),"",VLOOKUP($N75,'Clés d''affectation'!$B$2:$E$200,2,0))</f>
        <v/>
      </c>
      <c r="P75" s="130" t="str">
        <f t="shared" si="1"/>
        <v/>
      </c>
      <c r="Q75" s="15"/>
      <c r="R75" s="135"/>
      <c r="S75" s="131"/>
      <c r="T75" s="122"/>
    </row>
    <row r="76" spans="1:20" ht="15" customHeight="1" x14ac:dyDescent="0.3">
      <c r="A76" s="122"/>
      <c r="B76" s="123"/>
      <c r="C76" s="124"/>
      <c r="D76" s="124"/>
      <c r="E76" s="124"/>
      <c r="F76" s="124"/>
      <c r="G76" s="127"/>
      <c r="H76" s="124"/>
      <c r="I76" s="125"/>
      <c r="J76" s="125"/>
      <c r="K76" s="126"/>
      <c r="L76" s="127"/>
      <c r="M76" s="127"/>
      <c r="N76" s="124"/>
      <c r="O76" s="117" t="str">
        <f>IF(ISBLANK($N76),"",VLOOKUP($N76,'Clés d''affectation'!$B$2:$E$200,2,0))</f>
        <v/>
      </c>
      <c r="P76" s="130" t="str">
        <f t="shared" si="1"/>
        <v/>
      </c>
      <c r="Q76" s="15"/>
      <c r="R76" s="135"/>
      <c r="S76" s="131"/>
      <c r="T76" s="122"/>
    </row>
    <row r="77" spans="1:20" ht="15" customHeight="1" x14ac:dyDescent="0.3">
      <c r="A77" s="122"/>
      <c r="B77" s="123"/>
      <c r="C77" s="124"/>
      <c r="D77" s="124"/>
      <c r="E77" s="124"/>
      <c r="F77" s="124"/>
      <c r="G77" s="127"/>
      <c r="H77" s="124"/>
      <c r="I77" s="125"/>
      <c r="J77" s="125"/>
      <c r="K77" s="126"/>
      <c r="L77" s="127"/>
      <c r="M77" s="127"/>
      <c r="N77" s="124"/>
      <c r="O77" s="117" t="str">
        <f>IF(ISBLANK($N77),"",VLOOKUP($N77,'Clés d''affectation'!$B$2:$E$200,2,0))</f>
        <v/>
      </c>
      <c r="P77" s="130" t="str">
        <f t="shared" si="1"/>
        <v/>
      </c>
      <c r="Q77" s="15"/>
      <c r="R77" s="135"/>
      <c r="S77" s="131"/>
      <c r="T77" s="122"/>
    </row>
    <row r="78" spans="1:20" ht="15" customHeight="1" x14ac:dyDescent="0.3">
      <c r="A78" s="122"/>
      <c r="B78" s="123"/>
      <c r="C78" s="124"/>
      <c r="D78" s="124"/>
      <c r="E78" s="124"/>
      <c r="F78" s="124"/>
      <c r="G78" s="127"/>
      <c r="H78" s="124"/>
      <c r="I78" s="125"/>
      <c r="J78" s="125"/>
      <c r="K78" s="126"/>
      <c r="L78" s="127"/>
      <c r="M78" s="127"/>
      <c r="N78" s="124"/>
      <c r="O78" s="117" t="str">
        <f>IF(ISBLANK($N78),"",VLOOKUP($N78,'Clés d''affectation'!$B$2:$E$200,2,0))</f>
        <v/>
      </c>
      <c r="P78" s="130" t="str">
        <f t="shared" si="1"/>
        <v/>
      </c>
      <c r="Q78" s="15"/>
      <c r="R78" s="135"/>
      <c r="S78" s="131"/>
      <c r="T78" s="122"/>
    </row>
    <row r="79" spans="1:20" ht="15" customHeight="1" x14ac:dyDescent="0.3">
      <c r="A79" s="122"/>
      <c r="B79" s="123"/>
      <c r="C79" s="124"/>
      <c r="D79" s="124"/>
      <c r="E79" s="124"/>
      <c r="F79" s="124"/>
      <c r="G79" s="127"/>
      <c r="H79" s="124"/>
      <c r="I79" s="125"/>
      <c r="J79" s="125"/>
      <c r="K79" s="126"/>
      <c r="L79" s="127"/>
      <c r="M79" s="127"/>
      <c r="N79" s="124"/>
      <c r="O79" s="117" t="str">
        <f>IF(ISBLANK($N79),"",VLOOKUP($N79,'Clés d''affectation'!$B$2:$E$200,2,0))</f>
        <v/>
      </c>
      <c r="P79" s="130" t="str">
        <f t="shared" si="1"/>
        <v/>
      </c>
      <c r="Q79" s="15"/>
      <c r="R79" s="135"/>
      <c r="S79" s="131"/>
      <c r="T79" s="122"/>
    </row>
    <row r="80" spans="1:20" ht="15" customHeight="1" x14ac:dyDescent="0.3">
      <c r="A80" s="122"/>
      <c r="B80" s="123"/>
      <c r="C80" s="124"/>
      <c r="D80" s="124"/>
      <c r="E80" s="124"/>
      <c r="F80" s="124"/>
      <c r="G80" s="127"/>
      <c r="H80" s="124"/>
      <c r="I80" s="125"/>
      <c r="J80" s="125"/>
      <c r="K80" s="126"/>
      <c r="L80" s="127"/>
      <c r="M80" s="127"/>
      <c r="N80" s="124"/>
      <c r="O80" s="117" t="str">
        <f>IF(ISBLANK($N80),"",VLOOKUP($N80,'Clés d''affectation'!$B$2:$E$200,2,0))</f>
        <v/>
      </c>
      <c r="P80" s="130" t="str">
        <f t="shared" si="1"/>
        <v/>
      </c>
      <c r="Q80" s="15"/>
      <c r="R80" s="135"/>
      <c r="S80" s="131"/>
      <c r="T80" s="122"/>
    </row>
    <row r="81" spans="1:20" ht="15" customHeight="1" x14ac:dyDescent="0.3">
      <c r="A81" s="122"/>
      <c r="B81" s="123"/>
      <c r="C81" s="124"/>
      <c r="D81" s="124"/>
      <c r="E81" s="124"/>
      <c r="F81" s="124"/>
      <c r="G81" s="127"/>
      <c r="H81" s="124"/>
      <c r="I81" s="125"/>
      <c r="J81" s="125"/>
      <c r="K81" s="126"/>
      <c r="L81" s="127"/>
      <c r="M81" s="127"/>
      <c r="N81" s="124"/>
      <c r="O81" s="117" t="str">
        <f>IF(ISBLANK($N81),"",VLOOKUP($N81,'Clés d''affectation'!$B$2:$E$200,2,0))</f>
        <v/>
      </c>
      <c r="P81" s="130" t="str">
        <f t="shared" si="1"/>
        <v/>
      </c>
      <c r="Q81" s="15"/>
      <c r="R81" s="135"/>
      <c r="S81" s="131"/>
      <c r="T81" s="122"/>
    </row>
    <row r="82" spans="1:20" ht="15" customHeight="1" x14ac:dyDescent="0.3">
      <c r="A82" s="122"/>
      <c r="B82" s="123"/>
      <c r="C82" s="124"/>
      <c r="D82" s="124"/>
      <c r="E82" s="124"/>
      <c r="F82" s="124"/>
      <c r="G82" s="127"/>
      <c r="H82" s="124"/>
      <c r="I82" s="125"/>
      <c r="J82" s="125"/>
      <c r="K82" s="126"/>
      <c r="L82" s="127"/>
      <c r="M82" s="127"/>
      <c r="N82" s="124"/>
      <c r="O82" s="117" t="str">
        <f>IF(ISBLANK($N82),"",VLOOKUP($N82,'Clés d''affectation'!$B$2:$E$200,2,0))</f>
        <v/>
      </c>
      <c r="P82" s="130" t="str">
        <f t="shared" si="1"/>
        <v/>
      </c>
      <c r="Q82" s="15"/>
      <c r="R82" s="135"/>
      <c r="S82" s="131"/>
      <c r="T82" s="122"/>
    </row>
    <row r="83" spans="1:20" ht="15" customHeight="1" x14ac:dyDescent="0.3">
      <c r="A83" s="122"/>
      <c r="B83" s="123"/>
      <c r="C83" s="124"/>
      <c r="D83" s="124"/>
      <c r="E83" s="124"/>
      <c r="F83" s="124"/>
      <c r="G83" s="127"/>
      <c r="H83" s="124"/>
      <c r="I83" s="125"/>
      <c r="J83" s="125"/>
      <c r="K83" s="126"/>
      <c r="L83" s="127"/>
      <c r="M83" s="127"/>
      <c r="N83" s="124"/>
      <c r="O83" s="117" t="str">
        <f>IF(ISBLANK($N83),"",VLOOKUP($N83,'Clés d''affectation'!$B$2:$E$200,2,0))</f>
        <v/>
      </c>
      <c r="P83" s="130" t="str">
        <f t="shared" si="1"/>
        <v/>
      </c>
      <c r="Q83" s="15"/>
      <c r="R83" s="135"/>
      <c r="S83" s="131"/>
      <c r="T83" s="122"/>
    </row>
    <row r="84" spans="1:20" ht="15" customHeight="1" x14ac:dyDescent="0.3">
      <c r="A84" s="122"/>
      <c r="B84" s="123"/>
      <c r="C84" s="124"/>
      <c r="D84" s="124"/>
      <c r="E84" s="124"/>
      <c r="F84" s="124"/>
      <c r="G84" s="127"/>
      <c r="H84" s="124"/>
      <c r="I84" s="125"/>
      <c r="J84" s="125"/>
      <c r="K84" s="126"/>
      <c r="L84" s="127"/>
      <c r="M84" s="127"/>
      <c r="N84" s="124"/>
      <c r="O84" s="117" t="str">
        <f>IF(ISBLANK($N84),"",VLOOKUP($N84,'Clés d''affectation'!$B$2:$E$200,2,0))</f>
        <v/>
      </c>
      <c r="P84" s="130" t="str">
        <f t="shared" si="1"/>
        <v/>
      </c>
      <c r="Q84" s="15"/>
      <c r="R84" s="135"/>
      <c r="S84" s="131"/>
      <c r="T84" s="122"/>
    </row>
    <row r="85" spans="1:20" ht="15" customHeight="1" x14ac:dyDescent="0.3">
      <c r="A85" s="122"/>
      <c r="B85" s="123"/>
      <c r="C85" s="124"/>
      <c r="D85" s="124"/>
      <c r="E85" s="124"/>
      <c r="F85" s="124"/>
      <c r="G85" s="127"/>
      <c r="H85" s="124"/>
      <c r="I85" s="125"/>
      <c r="J85" s="125"/>
      <c r="K85" s="126"/>
      <c r="L85" s="127"/>
      <c r="M85" s="127"/>
      <c r="N85" s="124"/>
      <c r="O85" s="117" t="str">
        <f>IF(ISBLANK($N85),"",VLOOKUP($N85,'Clés d''affectation'!$B$2:$E$200,2,0))</f>
        <v/>
      </c>
      <c r="P85" s="130" t="str">
        <f t="shared" si="1"/>
        <v/>
      </c>
      <c r="Q85" s="15"/>
      <c r="R85" s="135"/>
      <c r="S85" s="131"/>
      <c r="T85" s="122"/>
    </row>
    <row r="86" spans="1:20" ht="15" customHeight="1" x14ac:dyDescent="0.3">
      <c r="A86" s="122"/>
      <c r="B86" s="123"/>
      <c r="C86" s="124"/>
      <c r="D86" s="124"/>
      <c r="E86" s="124"/>
      <c r="F86" s="124"/>
      <c r="G86" s="127"/>
      <c r="H86" s="124"/>
      <c r="I86" s="125"/>
      <c r="J86" s="125"/>
      <c r="K86" s="126"/>
      <c r="L86" s="127"/>
      <c r="M86" s="127"/>
      <c r="N86" s="124"/>
      <c r="O86" s="117" t="str">
        <f>IF(ISBLANK($N86),"",VLOOKUP($N86,'Clés d''affectation'!$B$2:$E$200,2,0))</f>
        <v/>
      </c>
      <c r="P86" s="130" t="str">
        <f t="shared" si="1"/>
        <v/>
      </c>
      <c r="Q86" s="15"/>
      <c r="R86" s="135"/>
      <c r="S86" s="131"/>
      <c r="T86" s="122"/>
    </row>
    <row r="87" spans="1:20" ht="15" customHeight="1" x14ac:dyDescent="0.3">
      <c r="A87" s="122"/>
      <c r="B87" s="123"/>
      <c r="C87" s="124"/>
      <c r="D87" s="124"/>
      <c r="E87" s="124"/>
      <c r="F87" s="124"/>
      <c r="G87" s="127"/>
      <c r="H87" s="124"/>
      <c r="I87" s="125"/>
      <c r="J87" s="125"/>
      <c r="K87" s="126"/>
      <c r="L87" s="127"/>
      <c r="M87" s="127"/>
      <c r="N87" s="124"/>
      <c r="O87" s="117" t="str">
        <f>IF(ISBLANK($N87),"",VLOOKUP($N87,'Clés d''affectation'!$B$2:$E$200,2,0))</f>
        <v/>
      </c>
      <c r="P87" s="130" t="str">
        <f t="shared" si="1"/>
        <v/>
      </c>
      <c r="Q87" s="15"/>
      <c r="R87" s="135"/>
      <c r="S87" s="131"/>
      <c r="T87" s="122"/>
    </row>
    <row r="88" spans="1:20" ht="15" customHeight="1" x14ac:dyDescent="0.3">
      <c r="A88" s="122"/>
      <c r="B88" s="123"/>
      <c r="C88" s="124"/>
      <c r="D88" s="124"/>
      <c r="E88" s="124"/>
      <c r="F88" s="124"/>
      <c r="G88" s="127"/>
      <c r="H88" s="124"/>
      <c r="I88" s="125"/>
      <c r="J88" s="125"/>
      <c r="K88" s="126"/>
      <c r="L88" s="127"/>
      <c r="M88" s="127"/>
      <c r="N88" s="124"/>
      <c r="O88" s="117" t="str">
        <f>IF(ISBLANK($N88),"",VLOOKUP($N88,'Clés d''affectation'!$B$2:$E$200,2,0))</f>
        <v/>
      </c>
      <c r="P88" s="130" t="str">
        <f t="shared" si="1"/>
        <v/>
      </c>
      <c r="Q88" s="15"/>
      <c r="R88" s="135"/>
      <c r="S88" s="131"/>
      <c r="T88" s="122"/>
    </row>
    <row r="89" spans="1:20" ht="15" customHeight="1" x14ac:dyDescent="0.3">
      <c r="A89" s="122"/>
      <c r="B89" s="123"/>
      <c r="C89" s="124"/>
      <c r="D89" s="124"/>
      <c r="E89" s="124"/>
      <c r="F89" s="124"/>
      <c r="G89" s="127"/>
      <c r="H89" s="124"/>
      <c r="I89" s="125"/>
      <c r="J89" s="125"/>
      <c r="K89" s="126"/>
      <c r="L89" s="127"/>
      <c r="M89" s="127"/>
      <c r="N89" s="124"/>
      <c r="O89" s="117" t="str">
        <f>IF(ISBLANK($N89),"",VLOOKUP($N89,'Clés d''affectation'!$B$2:$E$200,2,0))</f>
        <v/>
      </c>
      <c r="P89" s="130" t="str">
        <f t="shared" si="1"/>
        <v/>
      </c>
      <c r="Q89" s="15"/>
      <c r="R89" s="135"/>
      <c r="S89" s="131"/>
      <c r="T89" s="122"/>
    </row>
    <row r="90" spans="1:20" ht="15" customHeight="1" x14ac:dyDescent="0.3">
      <c r="A90" s="122"/>
      <c r="B90" s="123"/>
      <c r="C90" s="124"/>
      <c r="D90" s="124"/>
      <c r="E90" s="124"/>
      <c r="F90" s="124"/>
      <c r="G90" s="127"/>
      <c r="H90" s="124"/>
      <c r="I90" s="125"/>
      <c r="J90" s="125"/>
      <c r="K90" s="126"/>
      <c r="L90" s="127"/>
      <c r="M90" s="127"/>
      <c r="N90" s="124"/>
      <c r="O90" s="117" t="str">
        <f>IF(ISBLANK($N90),"",VLOOKUP($N90,'Clés d''affectation'!$B$2:$E$200,2,0))</f>
        <v/>
      </c>
      <c r="P90" s="130" t="str">
        <f t="shared" si="1"/>
        <v/>
      </c>
      <c r="Q90" s="15"/>
      <c r="R90" s="135"/>
      <c r="S90" s="131"/>
      <c r="T90" s="122"/>
    </row>
    <row r="91" spans="1:20" ht="15" customHeight="1" x14ac:dyDescent="0.3">
      <c r="A91" s="122"/>
      <c r="B91" s="123"/>
      <c r="C91" s="124"/>
      <c r="D91" s="124"/>
      <c r="E91" s="124"/>
      <c r="F91" s="124"/>
      <c r="G91" s="127"/>
      <c r="H91" s="124"/>
      <c r="I91" s="125"/>
      <c r="J91" s="125"/>
      <c r="K91" s="126"/>
      <c r="L91" s="127"/>
      <c r="M91" s="127"/>
      <c r="N91" s="124"/>
      <c r="O91" s="117" t="str">
        <f>IF(ISBLANK($N91),"",VLOOKUP($N91,'Clés d''affectation'!$B$2:$E$200,2,0))</f>
        <v/>
      </c>
      <c r="P91" s="130" t="str">
        <f t="shared" si="1"/>
        <v/>
      </c>
      <c r="Q91" s="15"/>
      <c r="R91" s="135"/>
      <c r="S91" s="131"/>
      <c r="T91" s="122"/>
    </row>
    <row r="92" spans="1:20" ht="15" customHeight="1" x14ac:dyDescent="0.3">
      <c r="A92" s="122"/>
      <c r="B92" s="123"/>
      <c r="C92" s="124"/>
      <c r="D92" s="124"/>
      <c r="E92" s="124"/>
      <c r="F92" s="124"/>
      <c r="G92" s="127"/>
      <c r="H92" s="124"/>
      <c r="I92" s="125"/>
      <c r="J92" s="125"/>
      <c r="K92" s="126"/>
      <c r="L92" s="127"/>
      <c r="M92" s="127"/>
      <c r="N92" s="124"/>
      <c r="O92" s="117" t="str">
        <f>IF(ISBLANK($N92),"",VLOOKUP($N92,'Clés d''affectation'!$B$2:$E$200,2,0))</f>
        <v/>
      </c>
      <c r="P92" s="130" t="str">
        <f t="shared" si="1"/>
        <v/>
      </c>
      <c r="Q92" s="15"/>
      <c r="R92" s="135"/>
      <c r="S92" s="131"/>
      <c r="T92" s="122"/>
    </row>
    <row r="93" spans="1:20" ht="15" customHeight="1" x14ac:dyDescent="0.3">
      <c r="A93" s="122"/>
      <c r="B93" s="123"/>
      <c r="C93" s="124"/>
      <c r="D93" s="124"/>
      <c r="E93" s="124"/>
      <c r="F93" s="124"/>
      <c r="G93" s="127"/>
      <c r="H93" s="124"/>
      <c r="I93" s="125"/>
      <c r="J93" s="125"/>
      <c r="K93" s="126"/>
      <c r="L93" s="127"/>
      <c r="M93" s="127"/>
      <c r="N93" s="124"/>
      <c r="O93" s="117" t="str">
        <f>IF(ISBLANK($N93),"",VLOOKUP($N93,'Clés d''affectation'!$B$2:$E$200,2,0))</f>
        <v/>
      </c>
      <c r="P93" s="130" t="str">
        <f t="shared" si="1"/>
        <v/>
      </c>
      <c r="Q93" s="15"/>
      <c r="R93" s="135"/>
      <c r="S93" s="131"/>
      <c r="T93" s="122"/>
    </row>
    <row r="94" spans="1:20" ht="15" customHeight="1" x14ac:dyDescent="0.3">
      <c r="A94" s="122"/>
      <c r="B94" s="123"/>
      <c r="C94" s="124"/>
      <c r="D94" s="124"/>
      <c r="E94" s="124"/>
      <c r="F94" s="124"/>
      <c r="G94" s="127"/>
      <c r="H94" s="124"/>
      <c r="I94" s="125"/>
      <c r="J94" s="125"/>
      <c r="K94" s="126"/>
      <c r="L94" s="127"/>
      <c r="M94" s="127"/>
      <c r="N94" s="124"/>
      <c r="O94" s="117" t="str">
        <f>IF(ISBLANK($N94),"",VLOOKUP($N94,'Clés d''affectation'!$B$2:$E$200,2,0))</f>
        <v/>
      </c>
      <c r="P94" s="130" t="str">
        <f t="shared" si="1"/>
        <v/>
      </c>
      <c r="Q94" s="15"/>
      <c r="R94" s="135"/>
      <c r="S94" s="131"/>
      <c r="T94" s="122"/>
    </row>
    <row r="95" spans="1:20" ht="15" customHeight="1" x14ac:dyDescent="0.3">
      <c r="A95" s="122"/>
      <c r="B95" s="123"/>
      <c r="C95" s="124"/>
      <c r="D95" s="124"/>
      <c r="E95" s="124"/>
      <c r="F95" s="124"/>
      <c r="G95" s="127"/>
      <c r="H95" s="124"/>
      <c r="I95" s="125"/>
      <c r="J95" s="125"/>
      <c r="K95" s="126"/>
      <c r="L95" s="127"/>
      <c r="M95" s="127"/>
      <c r="N95" s="124"/>
      <c r="O95" s="117" t="str">
        <f>IF(ISBLANK($N95),"",VLOOKUP($N95,'Clés d''affectation'!$B$2:$E$200,2,0))</f>
        <v/>
      </c>
      <c r="P95" s="130" t="str">
        <f t="shared" si="1"/>
        <v/>
      </c>
      <c r="Q95" s="15"/>
      <c r="R95" s="135"/>
      <c r="S95" s="131"/>
      <c r="T95" s="122"/>
    </row>
    <row r="96" spans="1:20" ht="15" customHeight="1" x14ac:dyDescent="0.3">
      <c r="A96" s="122"/>
      <c r="B96" s="123"/>
      <c r="C96" s="124"/>
      <c r="D96" s="124"/>
      <c r="E96" s="124"/>
      <c r="F96" s="124"/>
      <c r="G96" s="127"/>
      <c r="H96" s="124"/>
      <c r="I96" s="125"/>
      <c r="J96" s="125"/>
      <c r="K96" s="126"/>
      <c r="L96" s="127"/>
      <c r="M96" s="127"/>
      <c r="N96" s="124"/>
      <c r="O96" s="117" t="str">
        <f>IF(ISBLANK($N96),"",VLOOKUP($N96,'Clés d''affectation'!$B$2:$E$200,2,0))</f>
        <v/>
      </c>
      <c r="P96" s="130" t="str">
        <f t="shared" si="1"/>
        <v/>
      </c>
      <c r="Q96" s="15"/>
      <c r="R96" s="135"/>
      <c r="S96" s="131"/>
      <c r="T96" s="122"/>
    </row>
    <row r="97" spans="1:20" ht="15" customHeight="1" x14ac:dyDescent="0.3">
      <c r="A97" s="122"/>
      <c r="B97" s="123"/>
      <c r="C97" s="124"/>
      <c r="D97" s="124"/>
      <c r="E97" s="124"/>
      <c r="F97" s="124"/>
      <c r="G97" s="127"/>
      <c r="H97" s="124"/>
      <c r="I97" s="125"/>
      <c r="J97" s="125"/>
      <c r="K97" s="126"/>
      <c r="L97" s="127"/>
      <c r="M97" s="127"/>
      <c r="N97" s="124"/>
      <c r="O97" s="117" t="str">
        <f>IF(ISBLANK($N97),"",VLOOKUP($N97,'Clés d''affectation'!$B$2:$E$200,2,0))</f>
        <v/>
      </c>
      <c r="P97" s="130" t="str">
        <f t="shared" si="1"/>
        <v/>
      </c>
      <c r="Q97" s="15"/>
      <c r="R97" s="135"/>
      <c r="S97" s="131"/>
      <c r="T97" s="122"/>
    </row>
    <row r="98" spans="1:20" ht="15" customHeight="1" x14ac:dyDescent="0.3">
      <c r="A98" s="122"/>
      <c r="B98" s="123"/>
      <c r="C98" s="124"/>
      <c r="D98" s="124"/>
      <c r="E98" s="124"/>
      <c r="F98" s="124"/>
      <c r="G98" s="127"/>
      <c r="H98" s="124"/>
      <c r="I98" s="125"/>
      <c r="J98" s="125"/>
      <c r="K98" s="126"/>
      <c r="L98" s="127"/>
      <c r="M98" s="127"/>
      <c r="N98" s="124"/>
      <c r="O98" s="117" t="str">
        <f>IF(ISBLANK($N98),"",VLOOKUP($N98,'Clés d''affectation'!$B$2:$E$200,2,0))</f>
        <v/>
      </c>
      <c r="P98" s="130" t="str">
        <f t="shared" si="1"/>
        <v/>
      </c>
      <c r="Q98" s="15"/>
      <c r="R98" s="135"/>
      <c r="S98" s="131"/>
      <c r="T98" s="122"/>
    </row>
    <row r="99" spans="1:20" ht="15" customHeight="1" x14ac:dyDescent="0.3">
      <c r="A99" s="122"/>
      <c r="B99" s="123"/>
      <c r="C99" s="124"/>
      <c r="D99" s="124"/>
      <c r="E99" s="124"/>
      <c r="F99" s="124"/>
      <c r="G99" s="127"/>
      <c r="H99" s="124"/>
      <c r="I99" s="125"/>
      <c r="J99" s="125"/>
      <c r="K99" s="126"/>
      <c r="L99" s="127"/>
      <c r="M99" s="127"/>
      <c r="N99" s="124"/>
      <c r="O99" s="117" t="str">
        <f>IF(ISBLANK($N99),"",VLOOKUP($N99,'Clés d''affectation'!$B$2:$E$200,2,0))</f>
        <v/>
      </c>
      <c r="P99" s="130" t="str">
        <f t="shared" si="1"/>
        <v/>
      </c>
      <c r="Q99" s="15"/>
      <c r="R99" s="135"/>
      <c r="S99" s="131"/>
      <c r="T99" s="122"/>
    </row>
    <row r="100" spans="1:20" ht="15" customHeight="1" x14ac:dyDescent="0.3">
      <c r="A100" s="122"/>
      <c r="B100" s="123"/>
      <c r="C100" s="124"/>
      <c r="D100" s="124"/>
      <c r="E100" s="124"/>
      <c r="F100" s="124"/>
      <c r="G100" s="127"/>
      <c r="H100" s="124"/>
      <c r="I100" s="125"/>
      <c r="J100" s="125"/>
      <c r="K100" s="126"/>
      <c r="L100" s="127"/>
      <c r="M100" s="127"/>
      <c r="N100" s="124"/>
      <c r="O100" s="117" t="str">
        <f>IF(ISBLANK($N100),"",VLOOKUP($N100,'Clés d''affectation'!$B$2:$E$200,2,0))</f>
        <v/>
      </c>
      <c r="P100" s="130" t="str">
        <f t="shared" si="1"/>
        <v/>
      </c>
      <c r="Q100" s="15"/>
      <c r="R100" s="135"/>
      <c r="S100" s="131"/>
      <c r="T100" s="122"/>
    </row>
    <row r="101" spans="1:20" ht="15" customHeight="1" x14ac:dyDescent="0.3">
      <c r="A101" s="122"/>
      <c r="B101" s="123"/>
      <c r="C101" s="124"/>
      <c r="D101" s="124"/>
      <c r="E101" s="124"/>
      <c r="F101" s="124"/>
      <c r="G101" s="127"/>
      <c r="H101" s="124"/>
      <c r="I101" s="125"/>
      <c r="J101" s="125"/>
      <c r="K101" s="126"/>
      <c r="L101" s="127"/>
      <c r="M101" s="127"/>
      <c r="N101" s="124"/>
      <c r="O101" s="117" t="str">
        <f>IF(ISBLANK($N101),"",VLOOKUP($N101,'Clés d''affectation'!$B$2:$E$200,2,0))</f>
        <v/>
      </c>
      <c r="P101" s="130" t="str">
        <f t="shared" si="1"/>
        <v/>
      </c>
      <c r="Q101" s="15"/>
      <c r="R101" s="135"/>
      <c r="S101" s="131"/>
      <c r="T101" s="122"/>
    </row>
    <row r="102" spans="1:20" ht="15" customHeight="1" x14ac:dyDescent="0.3">
      <c r="A102" s="122"/>
      <c r="B102" s="123"/>
      <c r="C102" s="124"/>
      <c r="D102" s="124"/>
      <c r="E102" s="124"/>
      <c r="F102" s="124"/>
      <c r="G102" s="127"/>
      <c r="H102" s="124"/>
      <c r="I102" s="125"/>
      <c r="J102" s="125"/>
      <c r="K102" s="126"/>
      <c r="L102" s="127"/>
      <c r="M102" s="127"/>
      <c r="N102" s="124"/>
      <c r="O102" s="117" t="str">
        <f>IF(ISBLANK($N102),"",VLOOKUP($N102,'Clés d''affectation'!$B$2:$E$200,2,0))</f>
        <v/>
      </c>
      <c r="P102" s="130" t="str">
        <f t="shared" si="1"/>
        <v/>
      </c>
      <c r="Q102" s="15"/>
      <c r="R102" s="135"/>
      <c r="S102" s="131"/>
      <c r="T102" s="122"/>
    </row>
    <row r="103" spans="1:20" ht="15" customHeight="1" x14ac:dyDescent="0.3">
      <c r="A103" s="122"/>
      <c r="B103" s="123"/>
      <c r="C103" s="124"/>
      <c r="D103" s="124"/>
      <c r="E103" s="124"/>
      <c r="F103" s="124"/>
      <c r="G103" s="127"/>
      <c r="H103" s="124"/>
      <c r="I103" s="125"/>
      <c r="J103" s="125"/>
      <c r="K103" s="126"/>
      <c r="L103" s="127"/>
      <c r="M103" s="127"/>
      <c r="N103" s="124"/>
      <c r="O103" s="117" t="str">
        <f>IF(ISBLANK($N103),"",VLOOKUP($N103,'Clés d''affectation'!$B$2:$E$200,2,0))</f>
        <v/>
      </c>
      <c r="P103" s="130" t="str">
        <f t="shared" si="1"/>
        <v/>
      </c>
      <c r="Q103" s="15"/>
      <c r="R103" s="135"/>
      <c r="S103" s="131"/>
      <c r="T103" s="122"/>
    </row>
    <row r="104" spans="1:20" ht="15" customHeight="1" x14ac:dyDescent="0.3">
      <c r="A104" s="122"/>
      <c r="B104" s="123"/>
      <c r="C104" s="124"/>
      <c r="D104" s="124"/>
      <c r="E104" s="124"/>
      <c r="F104" s="124"/>
      <c r="G104" s="127"/>
      <c r="H104" s="124"/>
      <c r="I104" s="125"/>
      <c r="J104" s="125"/>
      <c r="K104" s="126"/>
      <c r="L104" s="127"/>
      <c r="M104" s="127"/>
      <c r="N104" s="124"/>
      <c r="O104" s="117" t="str">
        <f>IF(ISBLANK($N104),"",VLOOKUP($N104,'Clés d''affectation'!$B$2:$E$200,2,0))</f>
        <v/>
      </c>
      <c r="P104" s="130" t="str">
        <f t="shared" si="1"/>
        <v/>
      </c>
      <c r="Q104" s="15"/>
      <c r="R104" s="135"/>
      <c r="S104" s="131"/>
      <c r="T104" s="122"/>
    </row>
    <row r="105" spans="1:20" ht="15" customHeight="1" x14ac:dyDescent="0.3">
      <c r="A105" s="122"/>
      <c r="B105" s="123"/>
      <c r="C105" s="124"/>
      <c r="D105" s="124"/>
      <c r="E105" s="124"/>
      <c r="F105" s="124"/>
      <c r="G105" s="127"/>
      <c r="H105" s="124"/>
      <c r="I105" s="125"/>
      <c r="J105" s="125"/>
      <c r="K105" s="126"/>
      <c r="L105" s="127"/>
      <c r="M105" s="127"/>
      <c r="N105" s="124"/>
      <c r="O105" s="117" t="str">
        <f>IF(ISBLANK($N105),"",VLOOKUP($N105,'Clés d''affectation'!$B$2:$E$200,2,0))</f>
        <v/>
      </c>
      <c r="P105" s="130" t="str">
        <f t="shared" si="1"/>
        <v/>
      </c>
      <c r="Q105" s="15"/>
      <c r="R105" s="135"/>
      <c r="S105" s="131"/>
      <c r="T105" s="122"/>
    </row>
    <row r="106" spans="1:20" ht="15" customHeight="1" x14ac:dyDescent="0.3">
      <c r="A106" s="122"/>
      <c r="B106" s="123"/>
      <c r="C106" s="124"/>
      <c r="D106" s="124"/>
      <c r="E106" s="124"/>
      <c r="F106" s="124"/>
      <c r="G106" s="127"/>
      <c r="H106" s="124"/>
      <c r="I106" s="125"/>
      <c r="J106" s="125"/>
      <c r="K106" s="126"/>
      <c r="L106" s="127"/>
      <c r="M106" s="127"/>
      <c r="N106" s="124"/>
      <c r="O106" s="117" t="str">
        <f>IF(ISBLANK($N106),"",VLOOKUP($N106,'Clés d''affectation'!$B$2:$E$200,2,0))</f>
        <v/>
      </c>
      <c r="P106" s="130" t="str">
        <f t="shared" si="1"/>
        <v/>
      </c>
      <c r="Q106" s="15"/>
      <c r="R106" s="135"/>
      <c r="S106" s="131"/>
      <c r="T106" s="122"/>
    </row>
    <row r="107" spans="1:20" ht="15" customHeight="1" x14ac:dyDescent="0.3">
      <c r="A107" s="122"/>
      <c r="B107" s="123"/>
      <c r="C107" s="124"/>
      <c r="D107" s="124"/>
      <c r="E107" s="124"/>
      <c r="F107" s="124"/>
      <c r="G107" s="127"/>
      <c r="H107" s="124"/>
      <c r="I107" s="125"/>
      <c r="J107" s="125"/>
      <c r="K107" s="126"/>
      <c r="L107" s="127"/>
      <c r="M107" s="127"/>
      <c r="N107" s="124"/>
      <c r="O107" s="117" t="str">
        <f>IF(ISBLANK($N107),"",VLOOKUP($N107,'Clés d''affectation'!$B$2:$E$200,2,0))</f>
        <v/>
      </c>
      <c r="P107" s="130" t="str">
        <f t="shared" si="1"/>
        <v/>
      </c>
      <c r="Q107" s="15"/>
      <c r="R107" s="135"/>
      <c r="S107" s="131"/>
      <c r="T107" s="122"/>
    </row>
    <row r="108" spans="1:20" ht="15" customHeight="1" x14ac:dyDescent="0.3">
      <c r="A108" s="122"/>
      <c r="B108" s="123"/>
      <c r="C108" s="124"/>
      <c r="D108" s="124"/>
      <c r="E108" s="124"/>
      <c r="F108" s="124"/>
      <c r="G108" s="127"/>
      <c r="H108" s="124"/>
      <c r="I108" s="125"/>
      <c r="J108" s="125"/>
      <c r="K108" s="126"/>
      <c r="L108" s="127"/>
      <c r="M108" s="127"/>
      <c r="N108" s="124"/>
      <c r="O108" s="117" t="str">
        <f>IF(ISBLANK($N108),"",VLOOKUP($N108,'Clés d''affectation'!$B$2:$E$200,2,0))</f>
        <v/>
      </c>
      <c r="P108" s="130" t="str">
        <f t="shared" si="1"/>
        <v/>
      </c>
      <c r="Q108" s="15"/>
      <c r="R108" s="135"/>
      <c r="S108" s="131"/>
      <c r="T108" s="122"/>
    </row>
    <row r="109" spans="1:20" ht="15" customHeight="1" x14ac:dyDescent="0.3">
      <c r="A109" s="122"/>
      <c r="B109" s="123"/>
      <c r="C109" s="124"/>
      <c r="D109" s="124"/>
      <c r="E109" s="124"/>
      <c r="F109" s="124"/>
      <c r="G109" s="127"/>
      <c r="H109" s="124"/>
      <c r="I109" s="125"/>
      <c r="J109" s="125"/>
      <c r="K109" s="126"/>
      <c r="L109" s="127"/>
      <c r="M109" s="127"/>
      <c r="N109" s="124"/>
      <c r="O109" s="117" t="str">
        <f>IF(ISBLANK($N109),"",VLOOKUP($N109,'Clés d''affectation'!$B$2:$E$200,2,0))</f>
        <v/>
      </c>
      <c r="P109" s="130" t="str">
        <f t="shared" si="1"/>
        <v/>
      </c>
      <c r="Q109" s="15"/>
      <c r="R109" s="135"/>
      <c r="S109" s="131"/>
      <c r="T109" s="122"/>
    </row>
    <row r="110" spans="1:20" ht="15" customHeight="1" x14ac:dyDescent="0.3">
      <c r="A110" s="122"/>
      <c r="B110" s="123"/>
      <c r="C110" s="124"/>
      <c r="D110" s="124"/>
      <c r="E110" s="124"/>
      <c r="F110" s="124"/>
      <c r="G110" s="127"/>
      <c r="H110" s="124"/>
      <c r="I110" s="125"/>
      <c r="J110" s="125"/>
      <c r="K110" s="126"/>
      <c r="L110" s="127"/>
      <c r="M110" s="127"/>
      <c r="N110" s="124"/>
      <c r="O110" s="117" t="str">
        <f>IF(ISBLANK($N110),"",VLOOKUP($N110,'Clés d''affectation'!$B$2:$E$200,2,0))</f>
        <v/>
      </c>
      <c r="P110" s="130" t="str">
        <f t="shared" si="1"/>
        <v/>
      </c>
      <c r="Q110" s="15"/>
      <c r="R110" s="135"/>
      <c r="S110" s="131"/>
      <c r="T110" s="122"/>
    </row>
    <row r="111" spans="1:20" ht="15" customHeight="1" x14ac:dyDescent="0.3">
      <c r="A111" s="122"/>
      <c r="B111" s="123"/>
      <c r="C111" s="124"/>
      <c r="D111" s="124"/>
      <c r="E111" s="124"/>
      <c r="F111" s="124"/>
      <c r="G111" s="127"/>
      <c r="H111" s="124"/>
      <c r="I111" s="125"/>
      <c r="J111" s="125"/>
      <c r="K111" s="126"/>
      <c r="L111" s="127"/>
      <c r="M111" s="127"/>
      <c r="N111" s="124"/>
      <c r="O111" s="117" t="str">
        <f>IF(ISBLANK($N111),"",VLOOKUP($N111,'Clés d''affectation'!$B$2:$E$200,2,0))</f>
        <v/>
      </c>
      <c r="P111" s="130" t="str">
        <f t="shared" si="1"/>
        <v/>
      </c>
      <c r="Q111" s="15"/>
      <c r="R111" s="135"/>
      <c r="S111" s="131"/>
      <c r="T111" s="122"/>
    </row>
    <row r="112" spans="1:20" ht="15" customHeight="1" x14ac:dyDescent="0.3">
      <c r="A112" s="122"/>
      <c r="B112" s="123"/>
      <c r="C112" s="124"/>
      <c r="D112" s="124"/>
      <c r="E112" s="124"/>
      <c r="F112" s="124"/>
      <c r="G112" s="127"/>
      <c r="H112" s="124"/>
      <c r="I112" s="125"/>
      <c r="J112" s="125"/>
      <c r="K112" s="126"/>
      <c r="L112" s="127"/>
      <c r="M112" s="127"/>
      <c r="N112" s="124"/>
      <c r="O112" s="117" t="str">
        <f>IF(ISBLANK($N112),"",VLOOKUP($N112,'Clés d''affectation'!$B$2:$E$200,2,0))</f>
        <v/>
      </c>
      <c r="P112" s="130" t="str">
        <f t="shared" si="1"/>
        <v/>
      </c>
      <c r="Q112" s="15"/>
      <c r="R112" s="135"/>
      <c r="S112" s="131"/>
      <c r="T112" s="122"/>
    </row>
    <row r="113" spans="1:20" ht="15" customHeight="1" x14ac:dyDescent="0.3">
      <c r="A113" s="122"/>
      <c r="B113" s="123"/>
      <c r="C113" s="124"/>
      <c r="D113" s="124"/>
      <c r="E113" s="124"/>
      <c r="F113" s="124"/>
      <c r="G113" s="127"/>
      <c r="H113" s="124"/>
      <c r="I113" s="125"/>
      <c r="J113" s="125"/>
      <c r="K113" s="126"/>
      <c r="L113" s="127"/>
      <c r="M113" s="127"/>
      <c r="N113" s="124"/>
      <c r="O113" s="117" t="str">
        <f>IF(ISBLANK($N113),"",VLOOKUP($N113,'Clés d''affectation'!$B$2:$E$200,2,0))</f>
        <v/>
      </c>
      <c r="P113" s="130" t="str">
        <f t="shared" si="1"/>
        <v/>
      </c>
      <c r="Q113" s="15"/>
      <c r="R113" s="135"/>
      <c r="S113" s="131"/>
      <c r="T113" s="122"/>
    </row>
    <row r="114" spans="1:20" ht="15" customHeight="1" x14ac:dyDescent="0.3">
      <c r="A114" s="122"/>
      <c r="B114" s="123"/>
      <c r="C114" s="124"/>
      <c r="D114" s="124"/>
      <c r="E114" s="124"/>
      <c r="F114" s="124"/>
      <c r="G114" s="127"/>
      <c r="H114" s="124"/>
      <c r="I114" s="125"/>
      <c r="J114" s="125"/>
      <c r="K114" s="126"/>
      <c r="L114" s="127"/>
      <c r="M114" s="127"/>
      <c r="N114" s="124"/>
      <c r="O114" s="117" t="str">
        <f>IF(ISBLANK($N114),"",VLOOKUP($N114,'Clés d''affectation'!$B$2:$E$200,2,0))</f>
        <v/>
      </c>
      <c r="P114" s="130" t="str">
        <f t="shared" si="1"/>
        <v/>
      </c>
      <c r="Q114" s="15"/>
      <c r="R114" s="135"/>
      <c r="S114" s="131"/>
      <c r="T114" s="122"/>
    </row>
    <row r="115" spans="1:20" ht="15" customHeight="1" x14ac:dyDescent="0.3">
      <c r="A115" s="122"/>
      <c r="B115" s="123"/>
      <c r="C115" s="124"/>
      <c r="D115" s="124"/>
      <c r="E115" s="124"/>
      <c r="F115" s="124"/>
      <c r="G115" s="127"/>
      <c r="H115" s="124"/>
      <c r="I115" s="125"/>
      <c r="J115" s="125"/>
      <c r="K115" s="126"/>
      <c r="L115" s="127"/>
      <c r="M115" s="127"/>
      <c r="N115" s="124"/>
      <c r="O115" s="117" t="str">
        <f>IF(ISBLANK($N115),"",VLOOKUP($N115,'Clés d''affectation'!$B$2:$E$200,2,0))</f>
        <v/>
      </c>
      <c r="P115" s="130" t="str">
        <f t="shared" si="1"/>
        <v/>
      </c>
      <c r="Q115" s="15"/>
      <c r="R115" s="135"/>
      <c r="S115" s="131"/>
      <c r="T115" s="122"/>
    </row>
    <row r="116" spans="1:20" ht="15" customHeight="1" x14ac:dyDescent="0.3">
      <c r="A116" s="122"/>
      <c r="B116" s="123"/>
      <c r="C116" s="124"/>
      <c r="D116" s="124"/>
      <c r="E116" s="124"/>
      <c r="F116" s="124"/>
      <c r="G116" s="127"/>
      <c r="H116" s="124"/>
      <c r="I116" s="125"/>
      <c r="J116" s="125"/>
      <c r="K116" s="126"/>
      <c r="L116" s="127"/>
      <c r="M116" s="127"/>
      <c r="N116" s="124"/>
      <c r="O116" s="117" t="str">
        <f>IF(ISBLANK($N116),"",VLOOKUP($N116,'Clés d''affectation'!$B$2:$E$200,2,0))</f>
        <v/>
      </c>
      <c r="P116" s="130" t="str">
        <f t="shared" si="1"/>
        <v/>
      </c>
      <c r="Q116" s="15"/>
      <c r="R116" s="135"/>
      <c r="S116" s="131"/>
      <c r="T116" s="122"/>
    </row>
    <row r="117" spans="1:20" ht="15" customHeight="1" x14ac:dyDescent="0.3">
      <c r="A117" s="122"/>
      <c r="B117" s="123"/>
      <c r="C117" s="124"/>
      <c r="D117" s="124"/>
      <c r="E117" s="124"/>
      <c r="F117" s="124"/>
      <c r="G117" s="127"/>
      <c r="H117" s="124"/>
      <c r="I117" s="125"/>
      <c r="J117" s="125"/>
      <c r="K117" s="126"/>
      <c r="L117" s="127"/>
      <c r="M117" s="127"/>
      <c r="N117" s="124"/>
      <c r="O117" s="117" t="str">
        <f>IF(ISBLANK($N117),"",VLOOKUP($N117,'Clés d''affectation'!$B$2:$E$200,2,0))</f>
        <v/>
      </c>
      <c r="P117" s="130" t="str">
        <f t="shared" si="1"/>
        <v/>
      </c>
      <c r="Q117" s="15"/>
      <c r="R117" s="135"/>
      <c r="S117" s="131"/>
      <c r="T117" s="122"/>
    </row>
    <row r="118" spans="1:20" ht="15" customHeight="1" x14ac:dyDescent="0.3">
      <c r="A118" s="122"/>
      <c r="B118" s="123"/>
      <c r="C118" s="124"/>
      <c r="D118" s="124"/>
      <c r="E118" s="124"/>
      <c r="F118" s="124"/>
      <c r="G118" s="127"/>
      <c r="H118" s="124"/>
      <c r="I118" s="125"/>
      <c r="J118" s="125"/>
      <c r="K118" s="126"/>
      <c r="L118" s="127"/>
      <c r="M118" s="127"/>
      <c r="N118" s="124"/>
      <c r="O118" s="117" t="str">
        <f>IF(ISBLANK($N118),"",VLOOKUP($N118,'Clés d''affectation'!$B$2:$E$200,2,0))</f>
        <v/>
      </c>
      <c r="P118" s="130" t="str">
        <f t="shared" si="1"/>
        <v/>
      </c>
      <c r="Q118" s="15"/>
      <c r="R118" s="135"/>
      <c r="S118" s="131"/>
      <c r="T118" s="122"/>
    </row>
    <row r="119" spans="1:20" ht="15" customHeight="1" x14ac:dyDescent="0.3">
      <c r="A119" s="122"/>
      <c r="B119" s="123"/>
      <c r="C119" s="124"/>
      <c r="D119" s="124"/>
      <c r="E119" s="124"/>
      <c r="F119" s="124"/>
      <c r="G119" s="127"/>
      <c r="H119" s="124"/>
      <c r="I119" s="125"/>
      <c r="J119" s="125"/>
      <c r="K119" s="126"/>
      <c r="L119" s="127"/>
      <c r="M119" s="127"/>
      <c r="N119" s="124"/>
      <c r="O119" s="117" t="str">
        <f>IF(ISBLANK($N119),"",VLOOKUP($N119,'Clés d''affectation'!$B$2:$E$200,2,0))</f>
        <v/>
      </c>
      <c r="P119" s="130" t="str">
        <f t="shared" si="1"/>
        <v/>
      </c>
      <c r="Q119" s="15"/>
      <c r="R119" s="135"/>
      <c r="S119" s="131"/>
      <c r="T119" s="122"/>
    </row>
    <row r="120" spans="1:20" ht="15" customHeight="1" x14ac:dyDescent="0.3">
      <c r="A120" s="122"/>
      <c r="B120" s="123"/>
      <c r="C120" s="124"/>
      <c r="D120" s="124"/>
      <c r="E120" s="124"/>
      <c r="F120" s="124"/>
      <c r="G120" s="127"/>
      <c r="H120" s="124"/>
      <c r="I120" s="125"/>
      <c r="J120" s="125"/>
      <c r="K120" s="126"/>
      <c r="L120" s="127"/>
      <c r="M120" s="127"/>
      <c r="N120" s="124"/>
      <c r="O120" s="117" t="str">
        <f>IF(ISBLANK($N120),"",VLOOKUP($N120,'Clés d''affectation'!$B$2:$E$200,2,0))</f>
        <v/>
      </c>
      <c r="P120" s="130" t="str">
        <f t="shared" si="1"/>
        <v/>
      </c>
      <c r="Q120" s="15"/>
      <c r="R120" s="135"/>
      <c r="S120" s="131"/>
      <c r="T120" s="122"/>
    </row>
    <row r="121" spans="1:20" ht="15" customHeight="1" x14ac:dyDescent="0.3">
      <c r="A121" s="122"/>
      <c r="B121" s="123"/>
      <c r="C121" s="124"/>
      <c r="D121" s="124"/>
      <c r="E121" s="124"/>
      <c r="F121" s="124"/>
      <c r="G121" s="127"/>
      <c r="H121" s="124"/>
      <c r="I121" s="125"/>
      <c r="J121" s="125"/>
      <c r="K121" s="126"/>
      <c r="L121" s="127"/>
      <c r="M121" s="127"/>
      <c r="N121" s="124"/>
      <c r="O121" s="117" t="str">
        <f>IF(ISBLANK($N121),"",VLOOKUP($N121,'Clés d''affectation'!$B$2:$E$200,2,0))</f>
        <v/>
      </c>
      <c r="P121" s="130" t="str">
        <f t="shared" si="1"/>
        <v/>
      </c>
      <c r="Q121" s="15"/>
      <c r="R121" s="135"/>
      <c r="S121" s="131"/>
      <c r="T121" s="122"/>
    </row>
    <row r="122" spans="1:20" ht="15" customHeight="1" x14ac:dyDescent="0.3">
      <c r="A122" s="122"/>
      <c r="B122" s="123"/>
      <c r="C122" s="124"/>
      <c r="D122" s="124"/>
      <c r="E122" s="124"/>
      <c r="F122" s="124"/>
      <c r="G122" s="127"/>
      <c r="H122" s="124"/>
      <c r="I122" s="125"/>
      <c r="J122" s="125"/>
      <c r="K122" s="126"/>
      <c r="L122" s="127"/>
      <c r="M122" s="127"/>
      <c r="N122" s="124"/>
      <c r="O122" s="117" t="str">
        <f>IF(ISBLANK($N122),"",VLOOKUP($N122,'Clés d''affectation'!$B$2:$E$200,2,0))</f>
        <v/>
      </c>
      <c r="P122" s="130" t="str">
        <f t="shared" si="1"/>
        <v/>
      </c>
      <c r="Q122" s="15"/>
      <c r="R122" s="135"/>
      <c r="S122" s="131"/>
      <c r="T122" s="122"/>
    </row>
    <row r="123" spans="1:20" ht="15" customHeight="1" x14ac:dyDescent="0.3">
      <c r="A123" s="122"/>
      <c r="B123" s="123"/>
      <c r="C123" s="124"/>
      <c r="D123" s="124"/>
      <c r="E123" s="124"/>
      <c r="F123" s="124"/>
      <c r="G123" s="127"/>
      <c r="H123" s="124"/>
      <c r="I123" s="125"/>
      <c r="J123" s="125"/>
      <c r="K123" s="126"/>
      <c r="L123" s="127"/>
      <c r="M123" s="127"/>
      <c r="N123" s="124"/>
      <c r="O123" s="117" t="str">
        <f>IF(ISBLANK($N123),"",VLOOKUP($N123,'Clés d''affectation'!$B$2:$E$200,2,0))</f>
        <v/>
      </c>
      <c r="P123" s="130" t="str">
        <f t="shared" si="1"/>
        <v/>
      </c>
      <c r="Q123" s="15"/>
      <c r="R123" s="135"/>
      <c r="S123" s="131"/>
      <c r="T123" s="122"/>
    </row>
    <row r="124" spans="1:20" ht="15" customHeight="1" x14ac:dyDescent="0.3">
      <c r="A124" s="122"/>
      <c r="B124" s="123"/>
      <c r="C124" s="124"/>
      <c r="D124" s="124"/>
      <c r="E124" s="124"/>
      <c r="F124" s="124"/>
      <c r="G124" s="127"/>
      <c r="H124" s="124"/>
      <c r="I124" s="125"/>
      <c r="J124" s="125"/>
      <c r="K124" s="126"/>
      <c r="L124" s="127"/>
      <c r="M124" s="127"/>
      <c r="N124" s="124"/>
      <c r="O124" s="117" t="str">
        <f>IF(ISBLANK($N124),"",VLOOKUP($N124,'Clés d''affectation'!$B$2:$E$200,2,0))</f>
        <v/>
      </c>
      <c r="P124" s="130" t="str">
        <f t="shared" si="1"/>
        <v/>
      </c>
      <c r="Q124" s="15"/>
      <c r="R124" s="135"/>
      <c r="S124" s="131"/>
      <c r="T124" s="122"/>
    </row>
    <row r="125" spans="1:20" ht="15" customHeight="1" x14ac:dyDescent="0.3">
      <c r="A125" s="122"/>
      <c r="B125" s="123"/>
      <c r="C125" s="124"/>
      <c r="D125" s="124"/>
      <c r="E125" s="124"/>
      <c r="F125" s="124"/>
      <c r="G125" s="127"/>
      <c r="H125" s="124"/>
      <c r="I125" s="125"/>
      <c r="J125" s="125"/>
      <c r="K125" s="126"/>
      <c r="L125" s="127"/>
      <c r="M125" s="127"/>
      <c r="N125" s="124"/>
      <c r="O125" s="117" t="str">
        <f>IF(ISBLANK($N125),"",VLOOKUP($N125,'Clés d''affectation'!$B$2:$E$200,2,0))</f>
        <v/>
      </c>
      <c r="P125" s="130" t="str">
        <f t="shared" si="1"/>
        <v/>
      </c>
      <c r="Q125" s="15"/>
      <c r="R125" s="135"/>
      <c r="S125" s="131"/>
      <c r="T125" s="122"/>
    </row>
    <row r="126" spans="1:20" ht="15" customHeight="1" x14ac:dyDescent="0.3">
      <c r="A126" s="122"/>
      <c r="B126" s="123"/>
      <c r="C126" s="124"/>
      <c r="D126" s="124"/>
      <c r="E126" s="124"/>
      <c r="F126" s="124"/>
      <c r="G126" s="127"/>
      <c r="H126" s="124"/>
      <c r="I126" s="125"/>
      <c r="J126" s="125"/>
      <c r="K126" s="126"/>
      <c r="L126" s="127"/>
      <c r="M126" s="127"/>
      <c r="N126" s="124"/>
      <c r="O126" s="117" t="str">
        <f>IF(ISBLANK($N126),"",VLOOKUP($N126,'Clés d''affectation'!$B$2:$E$200,2,0))</f>
        <v/>
      </c>
      <c r="P126" s="130" t="str">
        <f t="shared" si="1"/>
        <v/>
      </c>
      <c r="Q126" s="15"/>
      <c r="R126" s="135"/>
      <c r="S126" s="131"/>
      <c r="T126" s="122"/>
    </row>
    <row r="127" spans="1:20" ht="15" customHeight="1" x14ac:dyDescent="0.3">
      <c r="A127" s="122"/>
      <c r="B127" s="123"/>
      <c r="C127" s="124"/>
      <c r="D127" s="124"/>
      <c r="E127" s="124"/>
      <c r="F127" s="124"/>
      <c r="G127" s="127"/>
      <c r="H127" s="124"/>
      <c r="I127" s="125"/>
      <c r="J127" s="125"/>
      <c r="K127" s="126"/>
      <c r="L127" s="127"/>
      <c r="M127" s="127"/>
      <c r="N127" s="124"/>
      <c r="O127" s="117" t="str">
        <f>IF(ISBLANK($N127),"",VLOOKUP($N127,'Clés d''affectation'!$B$2:$E$200,2,0))</f>
        <v/>
      </c>
      <c r="P127" s="130" t="str">
        <f t="shared" si="1"/>
        <v/>
      </c>
      <c r="Q127" s="15"/>
      <c r="R127" s="135"/>
      <c r="S127" s="131"/>
      <c r="T127" s="122"/>
    </row>
    <row r="128" spans="1:20" ht="15" customHeight="1" x14ac:dyDescent="0.3">
      <c r="A128" s="122"/>
      <c r="B128" s="123"/>
      <c r="C128" s="124"/>
      <c r="D128" s="124"/>
      <c r="E128" s="124"/>
      <c r="F128" s="124"/>
      <c r="G128" s="127"/>
      <c r="H128" s="124"/>
      <c r="I128" s="125"/>
      <c r="J128" s="125"/>
      <c r="K128" s="126"/>
      <c r="L128" s="127"/>
      <c r="M128" s="127"/>
      <c r="N128" s="124"/>
      <c r="O128" s="117" t="str">
        <f>IF(ISBLANK($N128),"",VLOOKUP($N128,'Clés d''affectation'!$B$2:$E$200,2,0))</f>
        <v/>
      </c>
      <c r="P128" s="130" t="str">
        <f t="shared" si="1"/>
        <v/>
      </c>
      <c r="Q128" s="15"/>
      <c r="R128" s="135"/>
      <c r="S128" s="131"/>
      <c r="T128" s="122"/>
    </row>
    <row r="129" spans="1:20" ht="15" customHeight="1" x14ac:dyDescent="0.3">
      <c r="A129" s="122"/>
      <c r="B129" s="123"/>
      <c r="C129" s="124"/>
      <c r="D129" s="124"/>
      <c r="E129" s="124"/>
      <c r="F129" s="124"/>
      <c r="G129" s="127"/>
      <c r="H129" s="124"/>
      <c r="I129" s="125"/>
      <c r="J129" s="125"/>
      <c r="K129" s="126"/>
      <c r="L129" s="127"/>
      <c r="M129" s="127"/>
      <c r="N129" s="124"/>
      <c r="O129" s="117" t="str">
        <f>IF(ISBLANK($N129),"",VLOOKUP($N129,'Clés d''affectation'!$B$2:$E$200,2,0))</f>
        <v/>
      </c>
      <c r="P129" s="130" t="str">
        <f t="shared" si="1"/>
        <v/>
      </c>
      <c r="Q129" s="15"/>
      <c r="R129" s="135"/>
      <c r="S129" s="131"/>
      <c r="T129" s="122"/>
    </row>
    <row r="130" spans="1:20" ht="15" customHeight="1" x14ac:dyDescent="0.3">
      <c r="A130" s="122"/>
      <c r="B130" s="123"/>
      <c r="C130" s="124"/>
      <c r="D130" s="124"/>
      <c r="E130" s="124"/>
      <c r="F130" s="124"/>
      <c r="G130" s="127"/>
      <c r="H130" s="124"/>
      <c r="I130" s="125"/>
      <c r="J130" s="125"/>
      <c r="K130" s="126"/>
      <c r="L130" s="127"/>
      <c r="M130" s="127"/>
      <c r="N130" s="124"/>
      <c r="O130" s="117" t="str">
        <f>IF(ISBLANK($N130),"",VLOOKUP($N130,'Clés d''affectation'!$B$2:$E$200,2,0))</f>
        <v/>
      </c>
      <c r="P130" s="130" t="str">
        <f t="shared" si="1"/>
        <v/>
      </c>
      <c r="Q130" s="15"/>
      <c r="R130" s="135"/>
      <c r="S130" s="131"/>
      <c r="T130" s="122"/>
    </row>
    <row r="131" spans="1:20" ht="15" customHeight="1" x14ac:dyDescent="0.3">
      <c r="A131" s="122"/>
      <c r="B131" s="123"/>
      <c r="C131" s="124"/>
      <c r="D131" s="124"/>
      <c r="E131" s="124"/>
      <c r="F131" s="124"/>
      <c r="G131" s="127"/>
      <c r="H131" s="124"/>
      <c r="I131" s="125"/>
      <c r="J131" s="125"/>
      <c r="K131" s="126"/>
      <c r="L131" s="127"/>
      <c r="M131" s="127"/>
      <c r="N131" s="124"/>
      <c r="O131" s="117" t="str">
        <f>IF(ISBLANK($N131),"",VLOOKUP($N131,'Clés d''affectation'!$B$2:$E$200,2,0))</f>
        <v/>
      </c>
      <c r="P131" s="130" t="str">
        <f t="shared" si="1"/>
        <v/>
      </c>
      <c r="Q131" s="15"/>
      <c r="R131" s="135"/>
      <c r="S131" s="131"/>
      <c r="T131" s="122"/>
    </row>
    <row r="132" spans="1:20" ht="15" customHeight="1" x14ac:dyDescent="0.3">
      <c r="A132" s="122"/>
      <c r="B132" s="123"/>
      <c r="C132" s="124"/>
      <c r="D132" s="124"/>
      <c r="E132" s="124"/>
      <c r="F132" s="124"/>
      <c r="G132" s="127"/>
      <c r="H132" s="124"/>
      <c r="I132" s="125"/>
      <c r="J132" s="125"/>
      <c r="K132" s="126"/>
      <c r="L132" s="127"/>
      <c r="M132" s="127"/>
      <c r="N132" s="124"/>
      <c r="O132" s="117" t="str">
        <f>IF(ISBLANK($N132),"",VLOOKUP($N132,'Clés d''affectation'!$B$2:$E$200,2,0))</f>
        <v/>
      </c>
      <c r="P132" s="130" t="str">
        <f t="shared" ref="P132:P195" si="2">IF(ISBLANK($N132),"",$M132*$O132)</f>
        <v/>
      </c>
      <c r="Q132" s="15"/>
      <c r="R132" s="135"/>
      <c r="S132" s="131"/>
      <c r="T132" s="122"/>
    </row>
    <row r="133" spans="1:20" ht="15" customHeight="1" x14ac:dyDescent="0.3">
      <c r="A133" s="122"/>
      <c r="B133" s="123"/>
      <c r="C133" s="124"/>
      <c r="D133" s="124"/>
      <c r="E133" s="124"/>
      <c r="F133" s="124"/>
      <c r="G133" s="127"/>
      <c r="H133" s="124"/>
      <c r="I133" s="125"/>
      <c r="J133" s="125"/>
      <c r="K133" s="126"/>
      <c r="L133" s="127"/>
      <c r="M133" s="127"/>
      <c r="N133" s="124"/>
      <c r="O133" s="117" t="str">
        <f>IF(ISBLANK($N133),"",VLOOKUP($N133,'Clés d''affectation'!$B$2:$E$200,2,0))</f>
        <v/>
      </c>
      <c r="P133" s="130" t="str">
        <f t="shared" si="2"/>
        <v/>
      </c>
      <c r="Q133" s="15"/>
      <c r="R133" s="135"/>
      <c r="S133" s="131"/>
      <c r="T133" s="122"/>
    </row>
    <row r="134" spans="1:20" ht="15" customHeight="1" x14ac:dyDescent="0.3">
      <c r="A134" s="122"/>
      <c r="B134" s="123"/>
      <c r="C134" s="124"/>
      <c r="D134" s="124"/>
      <c r="E134" s="124"/>
      <c r="F134" s="124"/>
      <c r="G134" s="127"/>
      <c r="H134" s="124"/>
      <c r="I134" s="125"/>
      <c r="J134" s="125"/>
      <c r="K134" s="126"/>
      <c r="L134" s="127"/>
      <c r="M134" s="127"/>
      <c r="N134" s="124"/>
      <c r="O134" s="117" t="str">
        <f>IF(ISBLANK($N134),"",VLOOKUP($N134,'Clés d''affectation'!$B$2:$E$200,2,0))</f>
        <v/>
      </c>
      <c r="P134" s="130" t="str">
        <f t="shared" si="2"/>
        <v/>
      </c>
      <c r="Q134" s="15"/>
      <c r="R134" s="135"/>
      <c r="S134" s="131"/>
      <c r="T134" s="122"/>
    </row>
    <row r="135" spans="1:20" ht="15" customHeight="1" x14ac:dyDescent="0.3">
      <c r="A135" s="122"/>
      <c r="B135" s="123"/>
      <c r="C135" s="124"/>
      <c r="D135" s="124"/>
      <c r="E135" s="124"/>
      <c r="F135" s="124"/>
      <c r="G135" s="127"/>
      <c r="H135" s="124"/>
      <c r="I135" s="125"/>
      <c r="J135" s="125"/>
      <c r="K135" s="126"/>
      <c r="L135" s="127"/>
      <c r="M135" s="127"/>
      <c r="N135" s="124"/>
      <c r="O135" s="117" t="str">
        <f>IF(ISBLANK($N135),"",VLOOKUP($N135,'Clés d''affectation'!$B$2:$E$200,2,0))</f>
        <v/>
      </c>
      <c r="P135" s="130" t="str">
        <f t="shared" si="2"/>
        <v/>
      </c>
      <c r="Q135" s="15"/>
      <c r="R135" s="135"/>
      <c r="S135" s="131"/>
      <c r="T135" s="122"/>
    </row>
    <row r="136" spans="1:20" ht="15" customHeight="1" x14ac:dyDescent="0.3">
      <c r="A136" s="122"/>
      <c r="B136" s="123"/>
      <c r="C136" s="124"/>
      <c r="D136" s="124"/>
      <c r="E136" s="124"/>
      <c r="F136" s="124"/>
      <c r="G136" s="127"/>
      <c r="H136" s="124"/>
      <c r="I136" s="125"/>
      <c r="J136" s="125"/>
      <c r="K136" s="126"/>
      <c r="L136" s="127"/>
      <c r="M136" s="127"/>
      <c r="N136" s="124"/>
      <c r="O136" s="117" t="str">
        <f>IF(ISBLANK($N136),"",VLOOKUP($N136,'Clés d''affectation'!$B$2:$E$200,2,0))</f>
        <v/>
      </c>
      <c r="P136" s="130" t="str">
        <f t="shared" si="2"/>
        <v/>
      </c>
      <c r="Q136" s="15"/>
      <c r="R136" s="135"/>
      <c r="S136" s="131"/>
      <c r="T136" s="122"/>
    </row>
    <row r="137" spans="1:20" ht="15" customHeight="1" x14ac:dyDescent="0.3">
      <c r="A137" s="122"/>
      <c r="B137" s="123"/>
      <c r="C137" s="124"/>
      <c r="D137" s="124"/>
      <c r="E137" s="124"/>
      <c r="F137" s="124"/>
      <c r="G137" s="127"/>
      <c r="H137" s="124"/>
      <c r="I137" s="125"/>
      <c r="J137" s="125"/>
      <c r="K137" s="126"/>
      <c r="L137" s="127"/>
      <c r="M137" s="127"/>
      <c r="N137" s="124"/>
      <c r="O137" s="117" t="str">
        <f>IF(ISBLANK($N137),"",VLOOKUP($N137,'Clés d''affectation'!$B$2:$E$200,2,0))</f>
        <v/>
      </c>
      <c r="P137" s="130" t="str">
        <f t="shared" si="2"/>
        <v/>
      </c>
      <c r="Q137" s="15"/>
      <c r="R137" s="135"/>
      <c r="S137" s="131"/>
      <c r="T137" s="122"/>
    </row>
    <row r="138" spans="1:20" ht="15" customHeight="1" x14ac:dyDescent="0.3">
      <c r="A138" s="122"/>
      <c r="B138" s="123"/>
      <c r="C138" s="124"/>
      <c r="D138" s="124"/>
      <c r="E138" s="124"/>
      <c r="F138" s="124"/>
      <c r="G138" s="127"/>
      <c r="H138" s="124"/>
      <c r="I138" s="125"/>
      <c r="J138" s="125"/>
      <c r="K138" s="126"/>
      <c r="L138" s="127"/>
      <c r="M138" s="127"/>
      <c r="N138" s="124"/>
      <c r="O138" s="117" t="str">
        <f>IF(ISBLANK($N138),"",VLOOKUP($N138,'Clés d''affectation'!$B$2:$E$200,2,0))</f>
        <v/>
      </c>
      <c r="P138" s="130" t="str">
        <f t="shared" si="2"/>
        <v/>
      </c>
      <c r="Q138" s="15"/>
      <c r="R138" s="135"/>
      <c r="S138" s="131"/>
      <c r="T138" s="122"/>
    </row>
    <row r="139" spans="1:20" ht="15" customHeight="1" x14ac:dyDescent="0.3">
      <c r="A139" s="122"/>
      <c r="B139" s="123"/>
      <c r="C139" s="124"/>
      <c r="D139" s="124"/>
      <c r="E139" s="124"/>
      <c r="F139" s="124"/>
      <c r="G139" s="127"/>
      <c r="H139" s="124"/>
      <c r="I139" s="125"/>
      <c r="J139" s="125"/>
      <c r="K139" s="126"/>
      <c r="L139" s="127"/>
      <c r="M139" s="127"/>
      <c r="N139" s="124"/>
      <c r="O139" s="117" t="str">
        <f>IF(ISBLANK($N139),"",VLOOKUP($N139,'Clés d''affectation'!$B$2:$E$200,2,0))</f>
        <v/>
      </c>
      <c r="P139" s="130" t="str">
        <f t="shared" si="2"/>
        <v/>
      </c>
      <c r="Q139" s="15"/>
      <c r="R139" s="135"/>
      <c r="S139" s="131"/>
      <c r="T139" s="122"/>
    </row>
    <row r="140" spans="1:20" ht="15" customHeight="1" x14ac:dyDescent="0.3">
      <c r="A140" s="122"/>
      <c r="B140" s="123"/>
      <c r="C140" s="124"/>
      <c r="D140" s="124"/>
      <c r="E140" s="124"/>
      <c r="F140" s="124"/>
      <c r="G140" s="127"/>
      <c r="H140" s="124"/>
      <c r="I140" s="125"/>
      <c r="J140" s="125"/>
      <c r="K140" s="126"/>
      <c r="L140" s="127"/>
      <c r="M140" s="127"/>
      <c r="N140" s="124"/>
      <c r="O140" s="117" t="str">
        <f>IF(ISBLANK($N140),"",VLOOKUP($N140,'Clés d''affectation'!$B$2:$E$200,2,0))</f>
        <v/>
      </c>
      <c r="P140" s="130" t="str">
        <f t="shared" si="2"/>
        <v/>
      </c>
      <c r="Q140" s="15"/>
      <c r="R140" s="135"/>
      <c r="S140" s="131"/>
      <c r="T140" s="122"/>
    </row>
    <row r="141" spans="1:20" ht="15" customHeight="1" x14ac:dyDescent="0.3">
      <c r="A141" s="122"/>
      <c r="B141" s="123"/>
      <c r="C141" s="124"/>
      <c r="D141" s="124"/>
      <c r="E141" s="124"/>
      <c r="F141" s="124"/>
      <c r="G141" s="127"/>
      <c r="H141" s="124"/>
      <c r="I141" s="125"/>
      <c r="J141" s="125"/>
      <c r="K141" s="126"/>
      <c r="L141" s="127"/>
      <c r="M141" s="127"/>
      <c r="N141" s="124"/>
      <c r="O141" s="117" t="str">
        <f>IF(ISBLANK($N141),"",VLOOKUP($N141,'Clés d''affectation'!$B$2:$E$200,2,0))</f>
        <v/>
      </c>
      <c r="P141" s="130" t="str">
        <f t="shared" si="2"/>
        <v/>
      </c>
      <c r="Q141" s="15"/>
      <c r="R141" s="135"/>
      <c r="S141" s="131"/>
      <c r="T141" s="122"/>
    </row>
    <row r="142" spans="1:20" ht="15" customHeight="1" x14ac:dyDescent="0.3">
      <c r="A142" s="122"/>
      <c r="B142" s="123"/>
      <c r="C142" s="124"/>
      <c r="D142" s="124"/>
      <c r="E142" s="124"/>
      <c r="F142" s="124"/>
      <c r="G142" s="127"/>
      <c r="H142" s="124"/>
      <c r="I142" s="125"/>
      <c r="J142" s="125"/>
      <c r="K142" s="126"/>
      <c r="L142" s="127"/>
      <c r="M142" s="127"/>
      <c r="N142" s="124"/>
      <c r="O142" s="117" t="str">
        <f>IF(ISBLANK($N142),"",VLOOKUP($N142,'Clés d''affectation'!$B$2:$E$200,2,0))</f>
        <v/>
      </c>
      <c r="P142" s="130" t="str">
        <f t="shared" si="2"/>
        <v/>
      </c>
      <c r="Q142" s="15"/>
      <c r="R142" s="135"/>
      <c r="S142" s="131"/>
      <c r="T142" s="122"/>
    </row>
    <row r="143" spans="1:20" ht="15" customHeight="1" x14ac:dyDescent="0.3">
      <c r="A143" s="122"/>
      <c r="B143" s="123"/>
      <c r="C143" s="124"/>
      <c r="D143" s="124"/>
      <c r="E143" s="124"/>
      <c r="F143" s="124"/>
      <c r="G143" s="127"/>
      <c r="H143" s="124"/>
      <c r="I143" s="125"/>
      <c r="J143" s="125"/>
      <c r="K143" s="126"/>
      <c r="L143" s="127"/>
      <c r="M143" s="127"/>
      <c r="N143" s="124"/>
      <c r="O143" s="117" t="str">
        <f>IF(ISBLANK($N143),"",VLOOKUP($N143,'Clés d''affectation'!$B$2:$E$200,2,0))</f>
        <v/>
      </c>
      <c r="P143" s="130" t="str">
        <f t="shared" si="2"/>
        <v/>
      </c>
      <c r="Q143" s="15"/>
      <c r="R143" s="135"/>
      <c r="S143" s="131"/>
      <c r="T143" s="122"/>
    </row>
    <row r="144" spans="1:20" ht="15" customHeight="1" x14ac:dyDescent="0.3">
      <c r="A144" s="122"/>
      <c r="B144" s="123"/>
      <c r="C144" s="124"/>
      <c r="D144" s="124"/>
      <c r="E144" s="124"/>
      <c r="F144" s="124"/>
      <c r="G144" s="127"/>
      <c r="H144" s="124"/>
      <c r="I144" s="125"/>
      <c r="J144" s="125"/>
      <c r="K144" s="126"/>
      <c r="L144" s="127"/>
      <c r="M144" s="127"/>
      <c r="N144" s="124"/>
      <c r="O144" s="117" t="str">
        <f>IF(ISBLANK($N144),"",VLOOKUP($N144,'Clés d''affectation'!$B$2:$E$200,2,0))</f>
        <v/>
      </c>
      <c r="P144" s="130" t="str">
        <f t="shared" si="2"/>
        <v/>
      </c>
      <c r="Q144" s="15"/>
      <c r="R144" s="135"/>
      <c r="S144" s="131"/>
      <c r="T144" s="122"/>
    </row>
    <row r="145" spans="1:20" ht="15" customHeight="1" x14ac:dyDescent="0.3">
      <c r="A145" s="122"/>
      <c r="B145" s="123"/>
      <c r="C145" s="124"/>
      <c r="D145" s="124"/>
      <c r="E145" s="124"/>
      <c r="F145" s="124"/>
      <c r="G145" s="127"/>
      <c r="H145" s="124"/>
      <c r="I145" s="125"/>
      <c r="J145" s="125"/>
      <c r="K145" s="126"/>
      <c r="L145" s="127"/>
      <c r="M145" s="127"/>
      <c r="N145" s="124"/>
      <c r="O145" s="117" t="str">
        <f>IF(ISBLANK($N145),"",VLOOKUP($N145,'Clés d''affectation'!$B$2:$E$200,2,0))</f>
        <v/>
      </c>
      <c r="P145" s="130" t="str">
        <f t="shared" si="2"/>
        <v/>
      </c>
      <c r="Q145" s="15"/>
      <c r="R145" s="135"/>
      <c r="S145" s="131"/>
      <c r="T145" s="122"/>
    </row>
    <row r="146" spans="1:20" ht="15" customHeight="1" x14ac:dyDescent="0.3">
      <c r="A146" s="122"/>
      <c r="B146" s="123"/>
      <c r="C146" s="124"/>
      <c r="D146" s="124"/>
      <c r="E146" s="124"/>
      <c r="F146" s="124"/>
      <c r="G146" s="127"/>
      <c r="H146" s="124"/>
      <c r="I146" s="125"/>
      <c r="J146" s="125"/>
      <c r="K146" s="126"/>
      <c r="L146" s="127"/>
      <c r="M146" s="127"/>
      <c r="N146" s="124"/>
      <c r="O146" s="117" t="str">
        <f>IF(ISBLANK($N146),"",VLOOKUP($N146,'Clés d''affectation'!$B$2:$E$200,2,0))</f>
        <v/>
      </c>
      <c r="P146" s="130" t="str">
        <f t="shared" si="2"/>
        <v/>
      </c>
      <c r="Q146" s="15"/>
      <c r="R146" s="135"/>
      <c r="S146" s="131"/>
      <c r="T146" s="122"/>
    </row>
    <row r="147" spans="1:20" ht="15" customHeight="1" x14ac:dyDescent="0.3">
      <c r="A147" s="122"/>
      <c r="B147" s="123"/>
      <c r="C147" s="124"/>
      <c r="D147" s="124"/>
      <c r="E147" s="124"/>
      <c r="F147" s="124"/>
      <c r="G147" s="127"/>
      <c r="H147" s="124"/>
      <c r="I147" s="125"/>
      <c r="J147" s="125"/>
      <c r="K147" s="126"/>
      <c r="L147" s="127"/>
      <c r="M147" s="127"/>
      <c r="N147" s="124"/>
      <c r="O147" s="117" t="str">
        <f>IF(ISBLANK($N147),"",VLOOKUP($N147,'Clés d''affectation'!$B$2:$E$200,2,0))</f>
        <v/>
      </c>
      <c r="P147" s="130" t="str">
        <f t="shared" si="2"/>
        <v/>
      </c>
      <c r="Q147" s="15"/>
      <c r="R147" s="135"/>
      <c r="S147" s="131"/>
      <c r="T147" s="122"/>
    </row>
    <row r="148" spans="1:20" ht="15" customHeight="1" x14ac:dyDescent="0.3">
      <c r="A148" s="122"/>
      <c r="B148" s="123"/>
      <c r="C148" s="124"/>
      <c r="D148" s="124"/>
      <c r="E148" s="124"/>
      <c r="F148" s="124"/>
      <c r="G148" s="127"/>
      <c r="H148" s="124"/>
      <c r="I148" s="125"/>
      <c r="J148" s="125"/>
      <c r="K148" s="126"/>
      <c r="L148" s="127"/>
      <c r="M148" s="127"/>
      <c r="N148" s="124"/>
      <c r="O148" s="117" t="str">
        <f>IF(ISBLANK($N148),"",VLOOKUP($N148,'Clés d''affectation'!$B$2:$E$200,2,0))</f>
        <v/>
      </c>
      <c r="P148" s="130" t="str">
        <f t="shared" si="2"/>
        <v/>
      </c>
      <c r="Q148" s="15"/>
      <c r="R148" s="135"/>
      <c r="S148" s="131"/>
      <c r="T148" s="122"/>
    </row>
    <row r="149" spans="1:20" ht="15" customHeight="1" x14ac:dyDescent="0.3">
      <c r="A149" s="122"/>
      <c r="B149" s="123"/>
      <c r="C149" s="124"/>
      <c r="D149" s="124"/>
      <c r="E149" s="124"/>
      <c r="F149" s="124"/>
      <c r="G149" s="127"/>
      <c r="H149" s="124"/>
      <c r="I149" s="125"/>
      <c r="J149" s="125"/>
      <c r="K149" s="126"/>
      <c r="L149" s="127"/>
      <c r="M149" s="127"/>
      <c r="N149" s="124"/>
      <c r="O149" s="117" t="str">
        <f>IF(ISBLANK($N149),"",VLOOKUP($N149,'Clés d''affectation'!$B$2:$E$200,2,0))</f>
        <v/>
      </c>
      <c r="P149" s="130" t="str">
        <f t="shared" si="2"/>
        <v/>
      </c>
      <c r="Q149" s="15"/>
      <c r="R149" s="135"/>
      <c r="S149" s="131"/>
      <c r="T149" s="122"/>
    </row>
    <row r="150" spans="1:20" ht="15" customHeight="1" x14ac:dyDescent="0.3">
      <c r="A150" s="122"/>
      <c r="B150" s="123"/>
      <c r="C150" s="124"/>
      <c r="D150" s="124"/>
      <c r="E150" s="124"/>
      <c r="F150" s="124"/>
      <c r="G150" s="127"/>
      <c r="H150" s="124"/>
      <c r="I150" s="125"/>
      <c r="J150" s="125"/>
      <c r="K150" s="126"/>
      <c r="L150" s="127"/>
      <c r="M150" s="127"/>
      <c r="N150" s="124"/>
      <c r="O150" s="117" t="str">
        <f>IF(ISBLANK($N150),"",VLOOKUP($N150,'Clés d''affectation'!$B$2:$E$200,2,0))</f>
        <v/>
      </c>
      <c r="P150" s="130" t="str">
        <f t="shared" si="2"/>
        <v/>
      </c>
      <c r="Q150" s="15"/>
      <c r="R150" s="135"/>
      <c r="S150" s="131"/>
      <c r="T150" s="122"/>
    </row>
    <row r="151" spans="1:20" ht="15" customHeight="1" x14ac:dyDescent="0.3">
      <c r="A151" s="122"/>
      <c r="B151" s="123"/>
      <c r="C151" s="124"/>
      <c r="D151" s="124"/>
      <c r="E151" s="124"/>
      <c r="F151" s="124"/>
      <c r="G151" s="127"/>
      <c r="H151" s="124"/>
      <c r="I151" s="125"/>
      <c r="J151" s="125"/>
      <c r="K151" s="126"/>
      <c r="L151" s="127"/>
      <c r="M151" s="127"/>
      <c r="N151" s="124"/>
      <c r="O151" s="117" t="str">
        <f>IF(ISBLANK($N151),"",VLOOKUP($N151,'Clés d''affectation'!$B$2:$E$200,2,0))</f>
        <v/>
      </c>
      <c r="P151" s="130" t="str">
        <f t="shared" si="2"/>
        <v/>
      </c>
      <c r="Q151" s="15"/>
      <c r="R151" s="135"/>
      <c r="S151" s="131"/>
      <c r="T151" s="122"/>
    </row>
    <row r="152" spans="1:20" ht="15" customHeight="1" x14ac:dyDescent="0.3">
      <c r="A152" s="122"/>
      <c r="B152" s="123"/>
      <c r="C152" s="124"/>
      <c r="D152" s="124"/>
      <c r="E152" s="124"/>
      <c r="F152" s="124"/>
      <c r="G152" s="127"/>
      <c r="H152" s="124"/>
      <c r="I152" s="125"/>
      <c r="J152" s="125"/>
      <c r="K152" s="126"/>
      <c r="L152" s="127"/>
      <c r="M152" s="127"/>
      <c r="N152" s="124"/>
      <c r="O152" s="117" t="str">
        <f>IF(ISBLANK($N152),"",VLOOKUP($N152,'Clés d''affectation'!$B$2:$E$200,2,0))</f>
        <v/>
      </c>
      <c r="P152" s="130" t="str">
        <f t="shared" si="2"/>
        <v/>
      </c>
      <c r="Q152" s="15"/>
      <c r="R152" s="135"/>
      <c r="S152" s="131"/>
      <c r="T152" s="122"/>
    </row>
    <row r="153" spans="1:20" ht="15" customHeight="1" x14ac:dyDescent="0.3">
      <c r="A153" s="122"/>
      <c r="B153" s="123"/>
      <c r="C153" s="124"/>
      <c r="D153" s="124"/>
      <c r="E153" s="124"/>
      <c r="F153" s="124"/>
      <c r="G153" s="127"/>
      <c r="H153" s="124"/>
      <c r="I153" s="125"/>
      <c r="J153" s="125"/>
      <c r="K153" s="126"/>
      <c r="L153" s="127"/>
      <c r="M153" s="127"/>
      <c r="N153" s="124"/>
      <c r="O153" s="117" t="str">
        <f>IF(ISBLANK($N153),"",VLOOKUP($N153,'Clés d''affectation'!$B$2:$E$200,2,0))</f>
        <v/>
      </c>
      <c r="P153" s="130" t="str">
        <f t="shared" si="2"/>
        <v/>
      </c>
      <c r="Q153" s="15"/>
      <c r="R153" s="135"/>
      <c r="S153" s="131"/>
      <c r="T153" s="122"/>
    </row>
    <row r="154" spans="1:20" ht="15" customHeight="1" x14ac:dyDescent="0.3">
      <c r="A154" s="122"/>
      <c r="B154" s="123"/>
      <c r="C154" s="124"/>
      <c r="D154" s="124"/>
      <c r="E154" s="124"/>
      <c r="F154" s="124"/>
      <c r="G154" s="127"/>
      <c r="H154" s="124"/>
      <c r="I154" s="125"/>
      <c r="J154" s="125"/>
      <c r="K154" s="126"/>
      <c r="L154" s="127"/>
      <c r="M154" s="127"/>
      <c r="N154" s="124"/>
      <c r="O154" s="117" t="str">
        <f>IF(ISBLANK($N154),"",VLOOKUP($N154,'Clés d''affectation'!$B$2:$E$200,2,0))</f>
        <v/>
      </c>
      <c r="P154" s="130" t="str">
        <f t="shared" si="2"/>
        <v/>
      </c>
      <c r="Q154" s="15"/>
      <c r="R154" s="135"/>
      <c r="S154" s="131"/>
      <c r="T154" s="122"/>
    </row>
    <row r="155" spans="1:20" ht="15" customHeight="1" x14ac:dyDescent="0.3">
      <c r="A155" s="122"/>
      <c r="B155" s="123"/>
      <c r="C155" s="124"/>
      <c r="D155" s="124"/>
      <c r="E155" s="124"/>
      <c r="F155" s="124"/>
      <c r="G155" s="127"/>
      <c r="H155" s="124"/>
      <c r="I155" s="125"/>
      <c r="J155" s="125"/>
      <c r="K155" s="126"/>
      <c r="L155" s="127"/>
      <c r="M155" s="127"/>
      <c r="N155" s="124"/>
      <c r="O155" s="117" t="str">
        <f>IF(ISBLANK($N155),"",VLOOKUP($N155,'Clés d''affectation'!$B$2:$E$200,2,0))</f>
        <v/>
      </c>
      <c r="P155" s="130" t="str">
        <f t="shared" si="2"/>
        <v/>
      </c>
      <c r="Q155" s="15"/>
      <c r="R155" s="135"/>
      <c r="S155" s="131"/>
      <c r="T155" s="122"/>
    </row>
    <row r="156" spans="1:20" ht="15" customHeight="1" x14ac:dyDescent="0.3">
      <c r="A156" s="122"/>
      <c r="B156" s="123"/>
      <c r="C156" s="124"/>
      <c r="D156" s="124"/>
      <c r="E156" s="124"/>
      <c r="F156" s="124"/>
      <c r="G156" s="127"/>
      <c r="H156" s="124"/>
      <c r="I156" s="125"/>
      <c r="J156" s="125"/>
      <c r="K156" s="126"/>
      <c r="L156" s="127"/>
      <c r="M156" s="127"/>
      <c r="N156" s="124"/>
      <c r="O156" s="117" t="str">
        <f>IF(ISBLANK($N156),"",VLOOKUP($N156,'Clés d''affectation'!$B$2:$E$200,2,0))</f>
        <v/>
      </c>
      <c r="P156" s="130" t="str">
        <f t="shared" si="2"/>
        <v/>
      </c>
      <c r="Q156" s="15"/>
      <c r="R156" s="135"/>
      <c r="S156" s="131"/>
      <c r="T156" s="122"/>
    </row>
    <row r="157" spans="1:20" ht="15" customHeight="1" x14ac:dyDescent="0.3">
      <c r="A157" s="122"/>
      <c r="B157" s="123"/>
      <c r="C157" s="124"/>
      <c r="D157" s="124"/>
      <c r="E157" s="124"/>
      <c r="F157" s="124"/>
      <c r="G157" s="127"/>
      <c r="H157" s="124"/>
      <c r="I157" s="125"/>
      <c r="J157" s="125"/>
      <c r="K157" s="126"/>
      <c r="L157" s="127"/>
      <c r="M157" s="127"/>
      <c r="N157" s="124"/>
      <c r="O157" s="117" t="str">
        <f>IF(ISBLANK($N157),"",VLOOKUP($N157,'Clés d''affectation'!$B$2:$E$200,2,0))</f>
        <v/>
      </c>
      <c r="P157" s="130" t="str">
        <f t="shared" si="2"/>
        <v/>
      </c>
      <c r="Q157" s="15"/>
      <c r="R157" s="135"/>
      <c r="S157" s="131"/>
      <c r="T157" s="122"/>
    </row>
    <row r="158" spans="1:20" ht="15" customHeight="1" x14ac:dyDescent="0.3">
      <c r="A158" s="122"/>
      <c r="B158" s="123"/>
      <c r="C158" s="124"/>
      <c r="D158" s="124"/>
      <c r="E158" s="124"/>
      <c r="F158" s="124"/>
      <c r="G158" s="127"/>
      <c r="H158" s="124"/>
      <c r="I158" s="125"/>
      <c r="J158" s="125"/>
      <c r="K158" s="126"/>
      <c r="L158" s="127"/>
      <c r="M158" s="127"/>
      <c r="N158" s="124"/>
      <c r="O158" s="117" t="str">
        <f>IF(ISBLANK($N158),"",VLOOKUP($N158,'Clés d''affectation'!$B$2:$E$200,2,0))</f>
        <v/>
      </c>
      <c r="P158" s="130" t="str">
        <f t="shared" si="2"/>
        <v/>
      </c>
      <c r="Q158" s="15"/>
      <c r="R158" s="135"/>
      <c r="S158" s="131"/>
      <c r="T158" s="122"/>
    </row>
    <row r="159" spans="1:20" ht="15" customHeight="1" x14ac:dyDescent="0.3">
      <c r="A159" s="122"/>
      <c r="B159" s="123"/>
      <c r="C159" s="124"/>
      <c r="D159" s="124"/>
      <c r="E159" s="124"/>
      <c r="F159" s="124"/>
      <c r="G159" s="127"/>
      <c r="H159" s="124"/>
      <c r="I159" s="125"/>
      <c r="J159" s="125"/>
      <c r="K159" s="126"/>
      <c r="L159" s="127"/>
      <c r="M159" s="127"/>
      <c r="N159" s="124"/>
      <c r="O159" s="117" t="str">
        <f>IF(ISBLANK($N159),"",VLOOKUP($N159,'Clés d''affectation'!$B$2:$E$200,2,0))</f>
        <v/>
      </c>
      <c r="P159" s="130" t="str">
        <f t="shared" si="2"/>
        <v/>
      </c>
      <c r="Q159" s="15"/>
      <c r="R159" s="135"/>
      <c r="S159" s="131"/>
      <c r="T159" s="122"/>
    </row>
    <row r="160" spans="1:20" ht="15" customHeight="1" x14ac:dyDescent="0.3">
      <c r="A160" s="122"/>
      <c r="B160" s="123"/>
      <c r="C160" s="124"/>
      <c r="D160" s="124"/>
      <c r="E160" s="124"/>
      <c r="F160" s="124"/>
      <c r="G160" s="127"/>
      <c r="H160" s="124"/>
      <c r="I160" s="125"/>
      <c r="J160" s="125"/>
      <c r="K160" s="126"/>
      <c r="L160" s="127"/>
      <c r="M160" s="127"/>
      <c r="N160" s="124"/>
      <c r="O160" s="117" t="str">
        <f>IF(ISBLANK($N160),"",VLOOKUP($N160,'Clés d''affectation'!$B$2:$E$200,2,0))</f>
        <v/>
      </c>
      <c r="P160" s="130" t="str">
        <f t="shared" si="2"/>
        <v/>
      </c>
      <c r="Q160" s="15"/>
      <c r="R160" s="135"/>
      <c r="S160" s="131"/>
      <c r="T160" s="122"/>
    </row>
    <row r="161" spans="1:20" ht="15" customHeight="1" x14ac:dyDescent="0.3">
      <c r="A161" s="122"/>
      <c r="B161" s="123"/>
      <c r="C161" s="124"/>
      <c r="D161" s="124"/>
      <c r="E161" s="124"/>
      <c r="F161" s="124"/>
      <c r="G161" s="127"/>
      <c r="H161" s="124"/>
      <c r="I161" s="125"/>
      <c r="J161" s="125"/>
      <c r="K161" s="126"/>
      <c r="L161" s="127"/>
      <c r="M161" s="127"/>
      <c r="N161" s="124"/>
      <c r="O161" s="117" t="str">
        <f>IF(ISBLANK($N161),"",VLOOKUP($N161,'Clés d''affectation'!$B$2:$E$200,2,0))</f>
        <v/>
      </c>
      <c r="P161" s="130" t="str">
        <f t="shared" si="2"/>
        <v/>
      </c>
      <c r="Q161" s="15"/>
      <c r="R161" s="135"/>
      <c r="S161" s="131"/>
      <c r="T161" s="122"/>
    </row>
    <row r="162" spans="1:20" ht="15" customHeight="1" x14ac:dyDescent="0.3">
      <c r="A162" s="122"/>
      <c r="B162" s="123"/>
      <c r="C162" s="124"/>
      <c r="D162" s="124"/>
      <c r="E162" s="124"/>
      <c r="F162" s="124"/>
      <c r="G162" s="127"/>
      <c r="H162" s="124"/>
      <c r="I162" s="125"/>
      <c r="J162" s="125"/>
      <c r="K162" s="126"/>
      <c r="L162" s="127"/>
      <c r="M162" s="127"/>
      <c r="N162" s="124"/>
      <c r="O162" s="117" t="str">
        <f>IF(ISBLANK($N162),"",VLOOKUP($N162,'Clés d''affectation'!$B$2:$E$200,2,0))</f>
        <v/>
      </c>
      <c r="P162" s="130" t="str">
        <f t="shared" si="2"/>
        <v/>
      </c>
      <c r="Q162" s="15"/>
      <c r="R162" s="135"/>
      <c r="S162" s="131"/>
      <c r="T162" s="122"/>
    </row>
    <row r="163" spans="1:20" ht="15" customHeight="1" x14ac:dyDescent="0.3">
      <c r="A163" s="122"/>
      <c r="B163" s="123"/>
      <c r="C163" s="124"/>
      <c r="D163" s="124"/>
      <c r="E163" s="124"/>
      <c r="F163" s="124"/>
      <c r="G163" s="127"/>
      <c r="H163" s="124"/>
      <c r="I163" s="125"/>
      <c r="J163" s="125"/>
      <c r="K163" s="126"/>
      <c r="L163" s="127"/>
      <c r="M163" s="127"/>
      <c r="N163" s="124"/>
      <c r="O163" s="117" t="str">
        <f>IF(ISBLANK($N163),"",VLOOKUP($N163,'Clés d''affectation'!$B$2:$E$200,2,0))</f>
        <v/>
      </c>
      <c r="P163" s="130" t="str">
        <f t="shared" si="2"/>
        <v/>
      </c>
      <c r="Q163" s="15"/>
      <c r="R163" s="135"/>
      <c r="S163" s="131"/>
      <c r="T163" s="122"/>
    </row>
    <row r="164" spans="1:20" ht="15" customHeight="1" x14ac:dyDescent="0.3">
      <c r="A164" s="122"/>
      <c r="B164" s="123"/>
      <c r="C164" s="124"/>
      <c r="D164" s="124"/>
      <c r="E164" s="124"/>
      <c r="F164" s="124"/>
      <c r="G164" s="127"/>
      <c r="H164" s="124"/>
      <c r="I164" s="125"/>
      <c r="J164" s="125"/>
      <c r="K164" s="126"/>
      <c r="L164" s="127"/>
      <c r="M164" s="127"/>
      <c r="N164" s="124"/>
      <c r="O164" s="117" t="str">
        <f>IF(ISBLANK($N164),"",VLOOKUP($N164,'Clés d''affectation'!$B$2:$E$200,2,0))</f>
        <v/>
      </c>
      <c r="P164" s="130" t="str">
        <f t="shared" si="2"/>
        <v/>
      </c>
      <c r="Q164" s="15"/>
      <c r="R164" s="135"/>
      <c r="S164" s="131"/>
      <c r="T164" s="122"/>
    </row>
    <row r="165" spans="1:20" ht="15" customHeight="1" x14ac:dyDescent="0.3">
      <c r="A165" s="122"/>
      <c r="B165" s="123"/>
      <c r="C165" s="124"/>
      <c r="D165" s="124"/>
      <c r="E165" s="124"/>
      <c r="F165" s="124"/>
      <c r="G165" s="127"/>
      <c r="H165" s="124"/>
      <c r="I165" s="125"/>
      <c r="J165" s="125"/>
      <c r="K165" s="126"/>
      <c r="L165" s="127"/>
      <c r="M165" s="127"/>
      <c r="N165" s="124"/>
      <c r="O165" s="117" t="str">
        <f>IF(ISBLANK($N165),"",VLOOKUP($N165,'Clés d''affectation'!$B$2:$E$200,2,0))</f>
        <v/>
      </c>
      <c r="P165" s="130" t="str">
        <f t="shared" si="2"/>
        <v/>
      </c>
      <c r="Q165" s="15"/>
      <c r="R165" s="135"/>
      <c r="S165" s="131"/>
      <c r="T165" s="122"/>
    </row>
    <row r="166" spans="1:20" ht="15" customHeight="1" x14ac:dyDescent="0.3">
      <c r="A166" s="122"/>
      <c r="B166" s="123"/>
      <c r="C166" s="124"/>
      <c r="D166" s="124"/>
      <c r="E166" s="124"/>
      <c r="F166" s="124"/>
      <c r="G166" s="127"/>
      <c r="H166" s="124"/>
      <c r="I166" s="125"/>
      <c r="J166" s="125"/>
      <c r="K166" s="126"/>
      <c r="L166" s="127"/>
      <c r="M166" s="127"/>
      <c r="N166" s="124"/>
      <c r="O166" s="117" t="str">
        <f>IF(ISBLANK($N166),"",VLOOKUP($N166,'Clés d''affectation'!$B$2:$E$200,2,0))</f>
        <v/>
      </c>
      <c r="P166" s="130" t="str">
        <f t="shared" si="2"/>
        <v/>
      </c>
      <c r="Q166" s="15"/>
      <c r="R166" s="135"/>
      <c r="S166" s="131"/>
      <c r="T166" s="122"/>
    </row>
    <row r="167" spans="1:20" ht="15" customHeight="1" x14ac:dyDescent="0.3">
      <c r="A167" s="122"/>
      <c r="B167" s="123"/>
      <c r="C167" s="124"/>
      <c r="D167" s="124"/>
      <c r="E167" s="124"/>
      <c r="F167" s="124"/>
      <c r="G167" s="127"/>
      <c r="H167" s="124"/>
      <c r="I167" s="125"/>
      <c r="J167" s="125"/>
      <c r="K167" s="126"/>
      <c r="L167" s="127"/>
      <c r="M167" s="127"/>
      <c r="N167" s="124"/>
      <c r="O167" s="117" t="str">
        <f>IF(ISBLANK($N167),"",VLOOKUP($N167,'Clés d''affectation'!$B$2:$E$200,2,0))</f>
        <v/>
      </c>
      <c r="P167" s="130" t="str">
        <f t="shared" si="2"/>
        <v/>
      </c>
      <c r="Q167" s="15"/>
      <c r="R167" s="135"/>
      <c r="S167" s="131"/>
      <c r="T167" s="122"/>
    </row>
    <row r="168" spans="1:20" ht="15" customHeight="1" x14ac:dyDescent="0.3">
      <c r="A168" s="122"/>
      <c r="B168" s="123"/>
      <c r="C168" s="124"/>
      <c r="D168" s="124"/>
      <c r="E168" s="124"/>
      <c r="F168" s="124"/>
      <c r="G168" s="127"/>
      <c r="H168" s="124"/>
      <c r="I168" s="125"/>
      <c r="J168" s="125"/>
      <c r="K168" s="126"/>
      <c r="L168" s="127"/>
      <c r="M168" s="127"/>
      <c r="N168" s="124"/>
      <c r="O168" s="117" t="str">
        <f>IF(ISBLANK($N168),"",VLOOKUP($N168,'Clés d''affectation'!$B$2:$E$200,2,0))</f>
        <v/>
      </c>
      <c r="P168" s="130" t="str">
        <f t="shared" si="2"/>
        <v/>
      </c>
      <c r="Q168" s="15"/>
      <c r="R168" s="135"/>
      <c r="S168" s="131"/>
      <c r="T168" s="122"/>
    </row>
    <row r="169" spans="1:20" ht="15" customHeight="1" x14ac:dyDescent="0.3">
      <c r="A169" s="122"/>
      <c r="B169" s="123"/>
      <c r="C169" s="124"/>
      <c r="D169" s="124"/>
      <c r="E169" s="124"/>
      <c r="F169" s="124"/>
      <c r="G169" s="127"/>
      <c r="H169" s="124"/>
      <c r="I169" s="125"/>
      <c r="J169" s="125"/>
      <c r="K169" s="126"/>
      <c r="L169" s="127"/>
      <c r="M169" s="127"/>
      <c r="N169" s="124"/>
      <c r="O169" s="117" t="str">
        <f>IF(ISBLANK($N169),"",VLOOKUP($N169,'Clés d''affectation'!$B$2:$E$200,2,0))</f>
        <v/>
      </c>
      <c r="P169" s="130" t="str">
        <f t="shared" si="2"/>
        <v/>
      </c>
      <c r="Q169" s="15"/>
      <c r="R169" s="135"/>
      <c r="S169" s="131"/>
      <c r="T169" s="122"/>
    </row>
    <row r="170" spans="1:20" ht="15" customHeight="1" x14ac:dyDescent="0.3">
      <c r="A170" s="122"/>
      <c r="B170" s="123"/>
      <c r="C170" s="124"/>
      <c r="D170" s="124"/>
      <c r="E170" s="124"/>
      <c r="F170" s="124"/>
      <c r="G170" s="127"/>
      <c r="H170" s="124"/>
      <c r="I170" s="125"/>
      <c r="J170" s="125"/>
      <c r="K170" s="126"/>
      <c r="L170" s="127"/>
      <c r="M170" s="127"/>
      <c r="N170" s="124"/>
      <c r="O170" s="117" t="str">
        <f>IF(ISBLANK($N170),"",VLOOKUP($N170,'Clés d''affectation'!$B$2:$E$200,2,0))</f>
        <v/>
      </c>
      <c r="P170" s="130" t="str">
        <f t="shared" si="2"/>
        <v/>
      </c>
      <c r="Q170" s="15"/>
      <c r="R170" s="135"/>
      <c r="S170" s="131"/>
      <c r="T170" s="122"/>
    </row>
    <row r="171" spans="1:20" ht="15" customHeight="1" x14ac:dyDescent="0.3">
      <c r="A171" s="122"/>
      <c r="B171" s="123"/>
      <c r="C171" s="124"/>
      <c r="D171" s="124"/>
      <c r="E171" s="124"/>
      <c r="F171" s="124"/>
      <c r="G171" s="127"/>
      <c r="H171" s="124"/>
      <c r="I171" s="125"/>
      <c r="J171" s="125"/>
      <c r="K171" s="126"/>
      <c r="L171" s="127"/>
      <c r="M171" s="127"/>
      <c r="N171" s="124"/>
      <c r="O171" s="117" t="str">
        <f>IF(ISBLANK($N171),"",VLOOKUP($N171,'Clés d''affectation'!$B$2:$E$200,2,0))</f>
        <v/>
      </c>
      <c r="P171" s="130" t="str">
        <f t="shared" si="2"/>
        <v/>
      </c>
      <c r="Q171" s="15"/>
      <c r="R171" s="135"/>
      <c r="S171" s="131"/>
      <c r="T171" s="122"/>
    </row>
    <row r="172" spans="1:20" ht="15" customHeight="1" x14ac:dyDescent="0.3">
      <c r="A172" s="122"/>
      <c r="B172" s="123"/>
      <c r="C172" s="124"/>
      <c r="D172" s="124"/>
      <c r="E172" s="124"/>
      <c r="F172" s="124"/>
      <c r="G172" s="127"/>
      <c r="H172" s="124"/>
      <c r="I172" s="125"/>
      <c r="J172" s="125"/>
      <c r="K172" s="126"/>
      <c r="L172" s="127"/>
      <c r="M172" s="127"/>
      <c r="N172" s="124"/>
      <c r="O172" s="117" t="str">
        <f>IF(ISBLANK($N172),"",VLOOKUP($N172,'Clés d''affectation'!$B$2:$E$200,2,0))</f>
        <v/>
      </c>
      <c r="P172" s="130" t="str">
        <f t="shared" si="2"/>
        <v/>
      </c>
      <c r="Q172" s="15"/>
      <c r="R172" s="135"/>
      <c r="S172" s="131"/>
      <c r="T172" s="122"/>
    </row>
    <row r="173" spans="1:20" ht="15" customHeight="1" x14ac:dyDescent="0.3">
      <c r="A173" s="122"/>
      <c r="B173" s="123"/>
      <c r="C173" s="124"/>
      <c r="D173" s="124"/>
      <c r="E173" s="124"/>
      <c r="F173" s="124"/>
      <c r="G173" s="127"/>
      <c r="H173" s="124"/>
      <c r="I173" s="125"/>
      <c r="J173" s="125"/>
      <c r="K173" s="126"/>
      <c r="L173" s="127"/>
      <c r="M173" s="127"/>
      <c r="N173" s="124"/>
      <c r="O173" s="117" t="str">
        <f>IF(ISBLANK($N173),"",VLOOKUP($N173,'Clés d''affectation'!$B$2:$E$200,2,0))</f>
        <v/>
      </c>
      <c r="P173" s="130" t="str">
        <f t="shared" si="2"/>
        <v/>
      </c>
      <c r="Q173" s="15"/>
      <c r="R173" s="135"/>
      <c r="S173" s="131"/>
      <c r="T173" s="122"/>
    </row>
    <row r="174" spans="1:20" ht="15" customHeight="1" x14ac:dyDescent="0.3">
      <c r="A174" s="122"/>
      <c r="B174" s="123"/>
      <c r="C174" s="124"/>
      <c r="D174" s="124"/>
      <c r="E174" s="124"/>
      <c r="F174" s="124"/>
      <c r="G174" s="127"/>
      <c r="H174" s="124"/>
      <c r="I174" s="125"/>
      <c r="J174" s="125"/>
      <c r="K174" s="126"/>
      <c r="L174" s="127"/>
      <c r="M174" s="127"/>
      <c r="N174" s="124"/>
      <c r="O174" s="117" t="str">
        <f>IF(ISBLANK($N174),"",VLOOKUP($N174,'Clés d''affectation'!$B$2:$E$200,2,0))</f>
        <v/>
      </c>
      <c r="P174" s="130" t="str">
        <f t="shared" si="2"/>
        <v/>
      </c>
      <c r="Q174" s="15"/>
      <c r="R174" s="135"/>
      <c r="S174" s="131"/>
      <c r="T174" s="122"/>
    </row>
    <row r="175" spans="1:20" ht="15" customHeight="1" x14ac:dyDescent="0.3">
      <c r="A175" s="122"/>
      <c r="B175" s="123"/>
      <c r="C175" s="124"/>
      <c r="D175" s="124"/>
      <c r="E175" s="124"/>
      <c r="F175" s="124"/>
      <c r="G175" s="127"/>
      <c r="H175" s="124"/>
      <c r="I175" s="125"/>
      <c r="J175" s="125"/>
      <c r="K175" s="126"/>
      <c r="L175" s="127"/>
      <c r="M175" s="127"/>
      <c r="N175" s="124"/>
      <c r="O175" s="117" t="str">
        <f>IF(ISBLANK($N175),"",VLOOKUP($N175,'Clés d''affectation'!$B$2:$E$200,2,0))</f>
        <v/>
      </c>
      <c r="P175" s="130" t="str">
        <f t="shared" si="2"/>
        <v/>
      </c>
      <c r="Q175" s="15"/>
      <c r="R175" s="135"/>
      <c r="S175" s="131"/>
      <c r="T175" s="122"/>
    </row>
    <row r="176" spans="1:20" ht="15" customHeight="1" x14ac:dyDescent="0.3">
      <c r="A176" s="122"/>
      <c r="B176" s="123"/>
      <c r="C176" s="124"/>
      <c r="D176" s="124"/>
      <c r="E176" s="124"/>
      <c r="F176" s="124"/>
      <c r="G176" s="127"/>
      <c r="H176" s="124"/>
      <c r="I176" s="125"/>
      <c r="J176" s="125"/>
      <c r="K176" s="126"/>
      <c r="L176" s="127"/>
      <c r="M176" s="127"/>
      <c r="N176" s="124"/>
      <c r="O176" s="117" t="str">
        <f>IF(ISBLANK($N176),"",VLOOKUP($N176,'Clés d''affectation'!$B$2:$E$200,2,0))</f>
        <v/>
      </c>
      <c r="P176" s="130" t="str">
        <f t="shared" si="2"/>
        <v/>
      </c>
      <c r="Q176" s="15"/>
      <c r="R176" s="135"/>
      <c r="S176" s="131"/>
      <c r="T176" s="122"/>
    </row>
    <row r="177" spans="1:20" ht="15" customHeight="1" x14ac:dyDescent="0.3">
      <c r="A177" s="122"/>
      <c r="B177" s="123"/>
      <c r="C177" s="124"/>
      <c r="D177" s="124"/>
      <c r="E177" s="124"/>
      <c r="F177" s="124"/>
      <c r="G177" s="127"/>
      <c r="H177" s="124"/>
      <c r="I177" s="125"/>
      <c r="J177" s="125"/>
      <c r="K177" s="126"/>
      <c r="L177" s="127"/>
      <c r="M177" s="127"/>
      <c r="N177" s="124"/>
      <c r="O177" s="117" t="str">
        <f>IF(ISBLANK($N177),"",VLOOKUP($N177,'Clés d''affectation'!$B$2:$E$200,2,0))</f>
        <v/>
      </c>
      <c r="P177" s="130" t="str">
        <f t="shared" si="2"/>
        <v/>
      </c>
      <c r="Q177" s="15"/>
      <c r="R177" s="135"/>
      <c r="S177" s="131"/>
      <c r="T177" s="122"/>
    </row>
    <row r="178" spans="1:20" ht="15" customHeight="1" x14ac:dyDescent="0.3">
      <c r="A178" s="122"/>
      <c r="B178" s="123"/>
      <c r="C178" s="124"/>
      <c r="D178" s="124"/>
      <c r="E178" s="124"/>
      <c r="F178" s="124"/>
      <c r="G178" s="127"/>
      <c r="H178" s="124"/>
      <c r="I178" s="125"/>
      <c r="J178" s="125"/>
      <c r="K178" s="126"/>
      <c r="L178" s="127"/>
      <c r="M178" s="127"/>
      <c r="N178" s="124"/>
      <c r="O178" s="117" t="str">
        <f>IF(ISBLANK($N178),"",VLOOKUP($N178,'Clés d''affectation'!$B$2:$E$200,2,0))</f>
        <v/>
      </c>
      <c r="P178" s="130" t="str">
        <f t="shared" si="2"/>
        <v/>
      </c>
      <c r="Q178" s="15"/>
      <c r="R178" s="135"/>
      <c r="S178" s="131"/>
      <c r="T178" s="122"/>
    </row>
    <row r="179" spans="1:20" ht="15" customHeight="1" x14ac:dyDescent="0.3">
      <c r="A179" s="122"/>
      <c r="B179" s="123"/>
      <c r="C179" s="124"/>
      <c r="D179" s="124"/>
      <c r="E179" s="124"/>
      <c r="F179" s="124"/>
      <c r="G179" s="127"/>
      <c r="H179" s="124"/>
      <c r="I179" s="125"/>
      <c r="J179" s="125"/>
      <c r="K179" s="126"/>
      <c r="L179" s="127"/>
      <c r="M179" s="127"/>
      <c r="N179" s="124"/>
      <c r="O179" s="117" t="str">
        <f>IF(ISBLANK($N179),"",VLOOKUP($N179,'Clés d''affectation'!$B$2:$E$200,2,0))</f>
        <v/>
      </c>
      <c r="P179" s="130" t="str">
        <f t="shared" si="2"/>
        <v/>
      </c>
      <c r="Q179" s="15"/>
      <c r="R179" s="135"/>
      <c r="S179" s="131"/>
      <c r="T179" s="122"/>
    </row>
    <row r="180" spans="1:20" ht="15" customHeight="1" x14ac:dyDescent="0.3">
      <c r="A180" s="122"/>
      <c r="B180" s="123"/>
      <c r="C180" s="124"/>
      <c r="D180" s="124"/>
      <c r="E180" s="124"/>
      <c r="F180" s="124"/>
      <c r="G180" s="127"/>
      <c r="H180" s="124"/>
      <c r="I180" s="125"/>
      <c r="J180" s="125"/>
      <c r="K180" s="126"/>
      <c r="L180" s="127"/>
      <c r="M180" s="127"/>
      <c r="N180" s="124"/>
      <c r="O180" s="117" t="str">
        <f>IF(ISBLANK($N180),"",VLOOKUP($N180,'Clés d''affectation'!$B$2:$E$200,2,0))</f>
        <v/>
      </c>
      <c r="P180" s="130" t="str">
        <f t="shared" si="2"/>
        <v/>
      </c>
      <c r="Q180" s="15"/>
      <c r="R180" s="135"/>
      <c r="S180" s="131"/>
      <c r="T180" s="122"/>
    </row>
    <row r="181" spans="1:20" ht="15" customHeight="1" x14ac:dyDescent="0.3">
      <c r="A181" s="122"/>
      <c r="B181" s="123"/>
      <c r="C181" s="124"/>
      <c r="D181" s="124"/>
      <c r="E181" s="124"/>
      <c r="F181" s="124"/>
      <c r="G181" s="127"/>
      <c r="H181" s="124"/>
      <c r="I181" s="125"/>
      <c r="J181" s="125"/>
      <c r="K181" s="126"/>
      <c r="L181" s="127"/>
      <c r="M181" s="127"/>
      <c r="N181" s="124"/>
      <c r="O181" s="117" t="str">
        <f>IF(ISBLANK($N181),"",VLOOKUP($N181,'Clés d''affectation'!$B$2:$E$200,2,0))</f>
        <v/>
      </c>
      <c r="P181" s="130" t="str">
        <f t="shared" si="2"/>
        <v/>
      </c>
      <c r="Q181" s="15"/>
      <c r="R181" s="135"/>
      <c r="S181" s="131"/>
      <c r="T181" s="122"/>
    </row>
    <row r="182" spans="1:20" ht="15" customHeight="1" x14ac:dyDescent="0.3">
      <c r="A182" s="122"/>
      <c r="B182" s="123"/>
      <c r="C182" s="124"/>
      <c r="D182" s="124"/>
      <c r="E182" s="124"/>
      <c r="F182" s="124"/>
      <c r="G182" s="127"/>
      <c r="H182" s="124"/>
      <c r="I182" s="125"/>
      <c r="J182" s="125"/>
      <c r="K182" s="126"/>
      <c r="L182" s="127"/>
      <c r="M182" s="127"/>
      <c r="N182" s="124"/>
      <c r="O182" s="117" t="str">
        <f>IF(ISBLANK($N182),"",VLOOKUP($N182,'Clés d''affectation'!$B$2:$E$200,2,0))</f>
        <v/>
      </c>
      <c r="P182" s="130" t="str">
        <f t="shared" si="2"/>
        <v/>
      </c>
      <c r="Q182" s="15"/>
      <c r="R182" s="135"/>
      <c r="S182" s="131"/>
      <c r="T182" s="122"/>
    </row>
    <row r="183" spans="1:20" ht="15" customHeight="1" x14ac:dyDescent="0.3">
      <c r="A183" s="122"/>
      <c r="B183" s="123"/>
      <c r="C183" s="124"/>
      <c r="D183" s="124"/>
      <c r="E183" s="124"/>
      <c r="F183" s="124"/>
      <c r="G183" s="127"/>
      <c r="H183" s="124"/>
      <c r="I183" s="125"/>
      <c r="J183" s="125"/>
      <c r="K183" s="126"/>
      <c r="L183" s="127"/>
      <c r="M183" s="127"/>
      <c r="N183" s="124"/>
      <c r="O183" s="117" t="str">
        <f>IF(ISBLANK($N183),"",VLOOKUP($N183,'Clés d''affectation'!$B$2:$E$200,2,0))</f>
        <v/>
      </c>
      <c r="P183" s="130" t="str">
        <f t="shared" si="2"/>
        <v/>
      </c>
      <c r="Q183" s="15"/>
      <c r="R183" s="135"/>
      <c r="S183" s="131"/>
      <c r="T183" s="122"/>
    </row>
    <row r="184" spans="1:20" ht="15" customHeight="1" x14ac:dyDescent="0.3">
      <c r="A184" s="122"/>
      <c r="B184" s="123"/>
      <c r="C184" s="124"/>
      <c r="D184" s="124"/>
      <c r="E184" s="124"/>
      <c r="F184" s="124"/>
      <c r="G184" s="127"/>
      <c r="H184" s="124"/>
      <c r="I184" s="125"/>
      <c r="J184" s="125"/>
      <c r="K184" s="126"/>
      <c r="L184" s="127"/>
      <c r="M184" s="127"/>
      <c r="N184" s="124"/>
      <c r="O184" s="117" t="str">
        <f>IF(ISBLANK($N184),"",VLOOKUP($N184,'Clés d''affectation'!$B$2:$E$200,2,0))</f>
        <v/>
      </c>
      <c r="P184" s="130" t="str">
        <f t="shared" si="2"/>
        <v/>
      </c>
      <c r="Q184" s="15"/>
      <c r="R184" s="135"/>
      <c r="S184" s="131"/>
      <c r="T184" s="122"/>
    </row>
    <row r="185" spans="1:20" ht="15" customHeight="1" x14ac:dyDescent="0.3">
      <c r="A185" s="122"/>
      <c r="B185" s="123"/>
      <c r="C185" s="124"/>
      <c r="D185" s="124"/>
      <c r="E185" s="124"/>
      <c r="F185" s="124"/>
      <c r="G185" s="127"/>
      <c r="H185" s="124"/>
      <c r="I185" s="125"/>
      <c r="J185" s="125"/>
      <c r="K185" s="126"/>
      <c r="L185" s="127"/>
      <c r="M185" s="127"/>
      <c r="N185" s="124"/>
      <c r="O185" s="117" t="str">
        <f>IF(ISBLANK($N185),"",VLOOKUP($N185,'Clés d''affectation'!$B$2:$E$200,2,0))</f>
        <v/>
      </c>
      <c r="P185" s="130" t="str">
        <f t="shared" si="2"/>
        <v/>
      </c>
      <c r="Q185" s="15"/>
      <c r="R185" s="135"/>
      <c r="S185" s="131"/>
      <c r="T185" s="122"/>
    </row>
    <row r="186" spans="1:20" ht="15" customHeight="1" x14ac:dyDescent="0.3">
      <c r="A186" s="122"/>
      <c r="B186" s="123"/>
      <c r="C186" s="124"/>
      <c r="D186" s="124"/>
      <c r="E186" s="124"/>
      <c r="F186" s="124"/>
      <c r="G186" s="127"/>
      <c r="H186" s="124"/>
      <c r="I186" s="125"/>
      <c r="J186" s="125"/>
      <c r="K186" s="126"/>
      <c r="L186" s="127"/>
      <c r="M186" s="127"/>
      <c r="N186" s="124"/>
      <c r="O186" s="117" t="str">
        <f>IF(ISBLANK($N186),"",VLOOKUP($N186,'Clés d''affectation'!$B$2:$E$200,2,0))</f>
        <v/>
      </c>
      <c r="P186" s="130" t="str">
        <f t="shared" si="2"/>
        <v/>
      </c>
      <c r="Q186" s="15"/>
      <c r="R186" s="135"/>
      <c r="S186" s="131"/>
      <c r="T186" s="122"/>
    </row>
    <row r="187" spans="1:20" ht="15" customHeight="1" x14ac:dyDescent="0.3">
      <c r="A187" s="122"/>
      <c r="B187" s="123"/>
      <c r="C187" s="124"/>
      <c r="D187" s="124"/>
      <c r="E187" s="124"/>
      <c r="F187" s="124"/>
      <c r="G187" s="127"/>
      <c r="H187" s="124"/>
      <c r="I187" s="125"/>
      <c r="J187" s="125"/>
      <c r="K187" s="126"/>
      <c r="L187" s="127"/>
      <c r="M187" s="127"/>
      <c r="N187" s="124"/>
      <c r="O187" s="117" t="str">
        <f>IF(ISBLANK($N187),"",VLOOKUP($N187,'Clés d''affectation'!$B$2:$E$200,2,0))</f>
        <v/>
      </c>
      <c r="P187" s="130" t="str">
        <f t="shared" si="2"/>
        <v/>
      </c>
      <c r="Q187" s="15"/>
      <c r="R187" s="135"/>
      <c r="S187" s="131"/>
      <c r="T187" s="122"/>
    </row>
    <row r="188" spans="1:20" ht="15" customHeight="1" x14ac:dyDescent="0.3">
      <c r="A188" s="122"/>
      <c r="B188" s="123"/>
      <c r="C188" s="124"/>
      <c r="D188" s="124"/>
      <c r="E188" s="124"/>
      <c r="F188" s="124"/>
      <c r="G188" s="127"/>
      <c r="H188" s="124"/>
      <c r="I188" s="125"/>
      <c r="J188" s="125"/>
      <c r="K188" s="126"/>
      <c r="L188" s="127"/>
      <c r="M188" s="127"/>
      <c r="N188" s="124"/>
      <c r="O188" s="117" t="str">
        <f>IF(ISBLANK($N188),"",VLOOKUP($N188,'Clés d''affectation'!$B$2:$E$200,2,0))</f>
        <v/>
      </c>
      <c r="P188" s="130" t="str">
        <f t="shared" si="2"/>
        <v/>
      </c>
      <c r="Q188" s="15"/>
      <c r="R188" s="135"/>
      <c r="S188" s="131"/>
      <c r="T188" s="122"/>
    </row>
    <row r="189" spans="1:20" ht="15" customHeight="1" x14ac:dyDescent="0.3">
      <c r="A189" s="122"/>
      <c r="B189" s="123"/>
      <c r="C189" s="124"/>
      <c r="D189" s="124"/>
      <c r="E189" s="124"/>
      <c r="F189" s="124"/>
      <c r="G189" s="127"/>
      <c r="H189" s="124"/>
      <c r="I189" s="125"/>
      <c r="J189" s="125"/>
      <c r="K189" s="126"/>
      <c r="L189" s="127"/>
      <c r="M189" s="127"/>
      <c r="N189" s="124"/>
      <c r="O189" s="117" t="str">
        <f>IF(ISBLANK($N189),"",VLOOKUP($N189,'Clés d''affectation'!$B$2:$E$200,2,0))</f>
        <v/>
      </c>
      <c r="P189" s="130" t="str">
        <f t="shared" si="2"/>
        <v/>
      </c>
      <c r="Q189" s="15"/>
      <c r="R189" s="135"/>
      <c r="S189" s="131"/>
      <c r="T189" s="122"/>
    </row>
    <row r="190" spans="1:20" ht="15" customHeight="1" x14ac:dyDescent="0.3">
      <c r="A190" s="122"/>
      <c r="B190" s="123"/>
      <c r="C190" s="124"/>
      <c r="D190" s="124"/>
      <c r="E190" s="124"/>
      <c r="F190" s="124"/>
      <c r="G190" s="127"/>
      <c r="H190" s="124"/>
      <c r="I190" s="125"/>
      <c r="J190" s="125"/>
      <c r="K190" s="126"/>
      <c r="L190" s="127"/>
      <c r="M190" s="127"/>
      <c r="N190" s="124"/>
      <c r="O190" s="117" t="str">
        <f>IF(ISBLANK($N190),"",VLOOKUP($N190,'Clés d''affectation'!$B$2:$E$200,2,0))</f>
        <v/>
      </c>
      <c r="P190" s="130" t="str">
        <f t="shared" si="2"/>
        <v/>
      </c>
      <c r="Q190" s="15"/>
      <c r="R190" s="135"/>
      <c r="S190" s="131"/>
      <c r="T190" s="122"/>
    </row>
    <row r="191" spans="1:20" ht="15" customHeight="1" x14ac:dyDescent="0.3">
      <c r="A191" s="122"/>
      <c r="B191" s="123"/>
      <c r="C191" s="124"/>
      <c r="D191" s="124"/>
      <c r="E191" s="124"/>
      <c r="F191" s="124"/>
      <c r="G191" s="127"/>
      <c r="H191" s="124"/>
      <c r="I191" s="125"/>
      <c r="J191" s="125"/>
      <c r="K191" s="126"/>
      <c r="L191" s="127"/>
      <c r="M191" s="127"/>
      <c r="N191" s="124"/>
      <c r="O191" s="117" t="str">
        <f>IF(ISBLANK($N191),"",VLOOKUP($N191,'Clés d''affectation'!$B$2:$E$200,2,0))</f>
        <v/>
      </c>
      <c r="P191" s="130" t="str">
        <f t="shared" si="2"/>
        <v/>
      </c>
      <c r="Q191" s="15"/>
      <c r="R191" s="135"/>
      <c r="S191" s="131"/>
      <c r="T191" s="122"/>
    </row>
    <row r="192" spans="1:20" ht="15" customHeight="1" x14ac:dyDescent="0.3">
      <c r="A192" s="122"/>
      <c r="B192" s="123"/>
      <c r="C192" s="124"/>
      <c r="D192" s="124"/>
      <c r="E192" s="124"/>
      <c r="F192" s="124"/>
      <c r="G192" s="127"/>
      <c r="H192" s="124"/>
      <c r="I192" s="125"/>
      <c r="J192" s="125"/>
      <c r="K192" s="126"/>
      <c r="L192" s="127"/>
      <c r="M192" s="127"/>
      <c r="N192" s="124"/>
      <c r="O192" s="117" t="str">
        <f>IF(ISBLANK($N192),"",VLOOKUP($N192,'Clés d''affectation'!$B$2:$E$200,2,0))</f>
        <v/>
      </c>
      <c r="P192" s="130" t="str">
        <f t="shared" si="2"/>
        <v/>
      </c>
      <c r="Q192" s="15"/>
      <c r="R192" s="135"/>
      <c r="S192" s="131"/>
      <c r="T192" s="122"/>
    </row>
    <row r="193" spans="1:20" ht="15" customHeight="1" x14ac:dyDescent="0.3">
      <c r="A193" s="122"/>
      <c r="B193" s="123"/>
      <c r="C193" s="124"/>
      <c r="D193" s="124"/>
      <c r="E193" s="124"/>
      <c r="F193" s="124"/>
      <c r="G193" s="127"/>
      <c r="H193" s="124"/>
      <c r="I193" s="125"/>
      <c r="J193" s="125"/>
      <c r="K193" s="126"/>
      <c r="L193" s="127"/>
      <c r="M193" s="127"/>
      <c r="N193" s="124"/>
      <c r="O193" s="117" t="str">
        <f>IF(ISBLANK($N193),"",VLOOKUP($N193,'Clés d''affectation'!$B$2:$E$200,2,0))</f>
        <v/>
      </c>
      <c r="P193" s="130" t="str">
        <f t="shared" si="2"/>
        <v/>
      </c>
      <c r="Q193" s="15"/>
      <c r="R193" s="135"/>
      <c r="S193" s="131"/>
      <c r="T193" s="122"/>
    </row>
    <row r="194" spans="1:20" ht="15" customHeight="1" x14ac:dyDescent="0.3">
      <c r="A194" s="122"/>
      <c r="B194" s="123"/>
      <c r="C194" s="124"/>
      <c r="D194" s="124"/>
      <c r="E194" s="124"/>
      <c r="F194" s="124"/>
      <c r="G194" s="127"/>
      <c r="H194" s="124"/>
      <c r="I194" s="125"/>
      <c r="J194" s="125"/>
      <c r="K194" s="126"/>
      <c r="L194" s="127"/>
      <c r="M194" s="127"/>
      <c r="N194" s="124"/>
      <c r="O194" s="117" t="str">
        <f>IF(ISBLANK($N194),"",VLOOKUP($N194,'Clés d''affectation'!$B$2:$E$200,2,0))</f>
        <v/>
      </c>
      <c r="P194" s="130" t="str">
        <f t="shared" si="2"/>
        <v/>
      </c>
      <c r="Q194" s="15"/>
      <c r="R194" s="135"/>
      <c r="S194" s="131"/>
      <c r="T194" s="122"/>
    </row>
    <row r="195" spans="1:20" ht="15" customHeight="1" x14ac:dyDescent="0.3">
      <c r="A195" s="122"/>
      <c r="B195" s="123"/>
      <c r="C195" s="124"/>
      <c r="D195" s="124"/>
      <c r="E195" s="124"/>
      <c r="F195" s="124"/>
      <c r="G195" s="127"/>
      <c r="H195" s="124"/>
      <c r="I195" s="125"/>
      <c r="J195" s="125"/>
      <c r="K195" s="126"/>
      <c r="L195" s="127"/>
      <c r="M195" s="127"/>
      <c r="N195" s="124"/>
      <c r="O195" s="117" t="str">
        <f>IF(ISBLANK($N195),"",VLOOKUP($N195,'Clés d''affectation'!$B$2:$E$200,2,0))</f>
        <v/>
      </c>
      <c r="P195" s="130" t="str">
        <f t="shared" si="2"/>
        <v/>
      </c>
      <c r="Q195" s="15"/>
      <c r="R195" s="135"/>
      <c r="S195" s="131"/>
      <c r="T195" s="122"/>
    </row>
    <row r="196" spans="1:20" ht="15" customHeight="1" x14ac:dyDescent="0.3">
      <c r="A196" s="122"/>
      <c r="B196" s="123"/>
      <c r="C196" s="124"/>
      <c r="D196" s="124"/>
      <c r="E196" s="124"/>
      <c r="F196" s="124"/>
      <c r="G196" s="127"/>
      <c r="H196" s="124"/>
      <c r="I196" s="125"/>
      <c r="J196" s="125"/>
      <c r="K196" s="126"/>
      <c r="L196" s="127"/>
      <c r="M196" s="127"/>
      <c r="N196" s="124"/>
      <c r="O196" s="117" t="str">
        <f>IF(ISBLANK($N196),"",VLOOKUP($N196,'Clés d''affectation'!$B$2:$E$200,2,0))</f>
        <v/>
      </c>
      <c r="P196" s="130" t="str">
        <f t="shared" ref="P196:P259" si="3">IF(ISBLANK($N196),"",$M196*$O196)</f>
        <v/>
      </c>
      <c r="Q196" s="15"/>
      <c r="R196" s="135"/>
      <c r="S196" s="131"/>
      <c r="T196" s="122"/>
    </row>
    <row r="197" spans="1:20" ht="15" customHeight="1" x14ac:dyDescent="0.3">
      <c r="A197" s="122"/>
      <c r="B197" s="123"/>
      <c r="C197" s="124"/>
      <c r="D197" s="124"/>
      <c r="E197" s="124"/>
      <c r="F197" s="124"/>
      <c r="G197" s="127"/>
      <c r="H197" s="124"/>
      <c r="I197" s="125"/>
      <c r="J197" s="125"/>
      <c r="K197" s="126"/>
      <c r="L197" s="127"/>
      <c r="M197" s="127"/>
      <c r="N197" s="124"/>
      <c r="O197" s="117" t="str">
        <f>IF(ISBLANK($N197),"",VLOOKUP($N197,'Clés d''affectation'!$B$2:$E$200,2,0))</f>
        <v/>
      </c>
      <c r="P197" s="130" t="str">
        <f t="shared" si="3"/>
        <v/>
      </c>
      <c r="Q197" s="15"/>
      <c r="R197" s="135"/>
      <c r="S197" s="131"/>
      <c r="T197" s="122"/>
    </row>
    <row r="198" spans="1:20" ht="15" customHeight="1" x14ac:dyDescent="0.3">
      <c r="A198" s="122"/>
      <c r="B198" s="123"/>
      <c r="C198" s="124"/>
      <c r="D198" s="124"/>
      <c r="E198" s="124"/>
      <c r="F198" s="124"/>
      <c r="G198" s="127"/>
      <c r="H198" s="124"/>
      <c r="I198" s="125"/>
      <c r="J198" s="125"/>
      <c r="K198" s="126"/>
      <c r="L198" s="127"/>
      <c r="M198" s="127"/>
      <c r="N198" s="124"/>
      <c r="O198" s="117" t="str">
        <f>IF(ISBLANK($N198),"",VLOOKUP($N198,'Clés d''affectation'!$B$2:$E$200,2,0))</f>
        <v/>
      </c>
      <c r="P198" s="130" t="str">
        <f t="shared" si="3"/>
        <v/>
      </c>
      <c r="Q198" s="15"/>
      <c r="R198" s="135"/>
      <c r="S198" s="131"/>
      <c r="T198" s="122"/>
    </row>
    <row r="199" spans="1:20" ht="15" customHeight="1" x14ac:dyDescent="0.3">
      <c r="A199" s="122"/>
      <c r="B199" s="123"/>
      <c r="C199" s="124"/>
      <c r="D199" s="124"/>
      <c r="E199" s="124"/>
      <c r="F199" s="124"/>
      <c r="G199" s="127"/>
      <c r="H199" s="124"/>
      <c r="I199" s="125"/>
      <c r="J199" s="125"/>
      <c r="K199" s="126"/>
      <c r="L199" s="127"/>
      <c r="M199" s="127"/>
      <c r="N199" s="124"/>
      <c r="O199" s="117" t="str">
        <f>IF(ISBLANK($N199),"",VLOOKUP($N199,'Clés d''affectation'!$B$2:$E$200,2,0))</f>
        <v/>
      </c>
      <c r="P199" s="130" t="str">
        <f t="shared" si="3"/>
        <v/>
      </c>
      <c r="Q199" s="15"/>
      <c r="R199" s="135"/>
      <c r="S199" s="131"/>
      <c r="T199" s="122"/>
    </row>
    <row r="200" spans="1:20" ht="15" customHeight="1" x14ac:dyDescent="0.3">
      <c r="A200" s="122"/>
      <c r="B200" s="123"/>
      <c r="C200" s="124"/>
      <c r="D200" s="124"/>
      <c r="E200" s="124"/>
      <c r="F200" s="124"/>
      <c r="G200" s="127"/>
      <c r="H200" s="124"/>
      <c r="I200" s="125"/>
      <c r="J200" s="125"/>
      <c r="K200" s="126"/>
      <c r="L200" s="127"/>
      <c r="M200" s="127"/>
      <c r="N200" s="124"/>
      <c r="O200" s="117" t="str">
        <f>IF(ISBLANK($N200),"",VLOOKUP($N200,'Clés d''affectation'!$B$2:$E$200,2,0))</f>
        <v/>
      </c>
      <c r="P200" s="130" t="str">
        <f t="shared" si="3"/>
        <v/>
      </c>
      <c r="Q200" s="15"/>
      <c r="R200" s="135"/>
      <c r="S200" s="131"/>
      <c r="T200" s="122"/>
    </row>
    <row r="201" spans="1:20" ht="15" customHeight="1" x14ac:dyDescent="0.3">
      <c r="A201" s="122"/>
      <c r="B201" s="123"/>
      <c r="C201" s="124"/>
      <c r="D201" s="124"/>
      <c r="E201" s="124"/>
      <c r="F201" s="124"/>
      <c r="G201" s="127"/>
      <c r="H201" s="124"/>
      <c r="I201" s="125"/>
      <c r="J201" s="125"/>
      <c r="K201" s="126"/>
      <c r="L201" s="127"/>
      <c r="M201" s="127"/>
      <c r="N201" s="124"/>
      <c r="O201" s="117" t="str">
        <f>IF(ISBLANK($N201),"",VLOOKUP($N201,'Clés d''affectation'!$B$2:$E$200,2,0))</f>
        <v/>
      </c>
      <c r="P201" s="130" t="str">
        <f t="shared" si="3"/>
        <v/>
      </c>
      <c r="Q201" s="15"/>
      <c r="R201" s="135"/>
      <c r="S201" s="131"/>
      <c r="T201" s="122"/>
    </row>
    <row r="202" spans="1:20" ht="15" customHeight="1" x14ac:dyDescent="0.3">
      <c r="A202" s="122"/>
      <c r="B202" s="123"/>
      <c r="C202" s="124"/>
      <c r="D202" s="124"/>
      <c r="E202" s="124"/>
      <c r="F202" s="124"/>
      <c r="G202" s="127"/>
      <c r="H202" s="124"/>
      <c r="I202" s="125"/>
      <c r="J202" s="125"/>
      <c r="K202" s="126"/>
      <c r="L202" s="127"/>
      <c r="M202" s="127"/>
      <c r="N202" s="124"/>
      <c r="O202" s="117" t="str">
        <f>IF(ISBLANK($N202),"",VLOOKUP($N202,'Clés d''affectation'!$B$2:$E$200,2,0))</f>
        <v/>
      </c>
      <c r="P202" s="130" t="str">
        <f t="shared" si="3"/>
        <v/>
      </c>
      <c r="Q202" s="15"/>
      <c r="R202" s="135"/>
      <c r="S202" s="131"/>
      <c r="T202" s="122"/>
    </row>
    <row r="203" spans="1:20" ht="15" customHeight="1" x14ac:dyDescent="0.3">
      <c r="A203" s="122"/>
      <c r="B203" s="123"/>
      <c r="C203" s="124"/>
      <c r="D203" s="124"/>
      <c r="E203" s="124"/>
      <c r="F203" s="124"/>
      <c r="G203" s="127"/>
      <c r="H203" s="124"/>
      <c r="I203" s="125"/>
      <c r="J203" s="125"/>
      <c r="K203" s="126"/>
      <c r="L203" s="127"/>
      <c r="M203" s="127"/>
      <c r="N203" s="124"/>
      <c r="O203" s="117" t="str">
        <f>IF(ISBLANK($N203),"",VLOOKUP($N203,'Clés d''affectation'!$B$2:$E$200,2,0))</f>
        <v/>
      </c>
      <c r="P203" s="130" t="str">
        <f t="shared" si="3"/>
        <v/>
      </c>
      <c r="Q203" s="15"/>
      <c r="R203" s="135"/>
      <c r="S203" s="131"/>
      <c r="T203" s="122"/>
    </row>
    <row r="204" spans="1:20" ht="15" customHeight="1" x14ac:dyDescent="0.3">
      <c r="A204" s="122"/>
      <c r="B204" s="123"/>
      <c r="C204" s="124"/>
      <c r="D204" s="124"/>
      <c r="E204" s="124"/>
      <c r="F204" s="124"/>
      <c r="G204" s="127"/>
      <c r="H204" s="124"/>
      <c r="I204" s="125"/>
      <c r="J204" s="125"/>
      <c r="K204" s="126"/>
      <c r="L204" s="127"/>
      <c r="M204" s="127"/>
      <c r="N204" s="124"/>
      <c r="O204" s="117" t="str">
        <f>IF(ISBLANK($N204),"",VLOOKUP($N204,'Clés d''affectation'!$B$2:$E$200,2,0))</f>
        <v/>
      </c>
      <c r="P204" s="130" t="str">
        <f t="shared" si="3"/>
        <v/>
      </c>
      <c r="Q204" s="15"/>
      <c r="R204" s="135"/>
      <c r="S204" s="131"/>
      <c r="T204" s="122"/>
    </row>
    <row r="205" spans="1:20" ht="15" customHeight="1" x14ac:dyDescent="0.3">
      <c r="A205" s="122"/>
      <c r="B205" s="123"/>
      <c r="C205" s="124"/>
      <c r="D205" s="124"/>
      <c r="E205" s="124"/>
      <c r="F205" s="124"/>
      <c r="G205" s="127"/>
      <c r="H205" s="124"/>
      <c r="I205" s="125"/>
      <c r="J205" s="125"/>
      <c r="K205" s="126"/>
      <c r="L205" s="127"/>
      <c r="M205" s="127"/>
      <c r="N205" s="124"/>
      <c r="O205" s="117" t="str">
        <f>IF(ISBLANK($N205),"",VLOOKUP($N205,'Clés d''affectation'!$B$2:$E$200,2,0))</f>
        <v/>
      </c>
      <c r="P205" s="130" t="str">
        <f t="shared" si="3"/>
        <v/>
      </c>
      <c r="Q205" s="15"/>
      <c r="R205" s="135"/>
      <c r="S205" s="131"/>
      <c r="T205" s="122"/>
    </row>
    <row r="206" spans="1:20" ht="15" customHeight="1" x14ac:dyDescent="0.3">
      <c r="A206" s="122"/>
      <c r="B206" s="123"/>
      <c r="C206" s="124"/>
      <c r="D206" s="124"/>
      <c r="E206" s="124"/>
      <c r="F206" s="124"/>
      <c r="G206" s="127"/>
      <c r="H206" s="124"/>
      <c r="I206" s="125"/>
      <c r="J206" s="125"/>
      <c r="K206" s="126"/>
      <c r="L206" s="127"/>
      <c r="M206" s="127"/>
      <c r="N206" s="124"/>
      <c r="O206" s="117" t="str">
        <f>IF(ISBLANK($N206),"",VLOOKUP($N206,'Clés d''affectation'!$B$2:$E$200,2,0))</f>
        <v/>
      </c>
      <c r="P206" s="130" t="str">
        <f t="shared" si="3"/>
        <v/>
      </c>
      <c r="Q206" s="15"/>
      <c r="R206" s="135"/>
      <c r="S206" s="131"/>
      <c r="T206" s="122"/>
    </row>
    <row r="207" spans="1:20" ht="15" customHeight="1" x14ac:dyDescent="0.3">
      <c r="A207" s="122"/>
      <c r="B207" s="123"/>
      <c r="C207" s="124"/>
      <c r="D207" s="124"/>
      <c r="E207" s="124"/>
      <c r="F207" s="124"/>
      <c r="G207" s="127"/>
      <c r="H207" s="124"/>
      <c r="I207" s="125"/>
      <c r="J207" s="125"/>
      <c r="K207" s="126"/>
      <c r="L207" s="127"/>
      <c r="M207" s="127"/>
      <c r="N207" s="124"/>
      <c r="O207" s="117" t="str">
        <f>IF(ISBLANK($N207),"",VLOOKUP($N207,'Clés d''affectation'!$B$2:$E$200,2,0))</f>
        <v/>
      </c>
      <c r="P207" s="130" t="str">
        <f t="shared" si="3"/>
        <v/>
      </c>
      <c r="Q207" s="15"/>
      <c r="R207" s="135"/>
      <c r="S207" s="131"/>
      <c r="T207" s="122"/>
    </row>
    <row r="208" spans="1:20" ht="15" customHeight="1" x14ac:dyDescent="0.3">
      <c r="A208" s="122"/>
      <c r="B208" s="123"/>
      <c r="C208" s="124"/>
      <c r="D208" s="124"/>
      <c r="E208" s="124"/>
      <c r="F208" s="124"/>
      <c r="G208" s="127"/>
      <c r="H208" s="124"/>
      <c r="I208" s="125"/>
      <c r="J208" s="125"/>
      <c r="K208" s="126"/>
      <c r="L208" s="127"/>
      <c r="M208" s="127"/>
      <c r="N208" s="124"/>
      <c r="O208" s="117" t="str">
        <f>IF(ISBLANK($N208),"",VLOOKUP($N208,'Clés d''affectation'!$B$2:$E$200,2,0))</f>
        <v/>
      </c>
      <c r="P208" s="130" t="str">
        <f t="shared" si="3"/>
        <v/>
      </c>
      <c r="Q208" s="15"/>
      <c r="R208" s="135"/>
      <c r="S208" s="131"/>
      <c r="T208" s="122"/>
    </row>
    <row r="209" spans="1:20" ht="15" customHeight="1" x14ac:dyDescent="0.3">
      <c r="A209" s="122"/>
      <c r="B209" s="123"/>
      <c r="C209" s="124"/>
      <c r="D209" s="124"/>
      <c r="E209" s="124"/>
      <c r="F209" s="124"/>
      <c r="G209" s="127"/>
      <c r="H209" s="124"/>
      <c r="I209" s="125"/>
      <c r="J209" s="125"/>
      <c r="K209" s="126"/>
      <c r="L209" s="127"/>
      <c r="M209" s="127"/>
      <c r="N209" s="124"/>
      <c r="O209" s="117" t="str">
        <f>IF(ISBLANK($N209),"",VLOOKUP($N209,'Clés d''affectation'!$B$2:$E$200,2,0))</f>
        <v/>
      </c>
      <c r="P209" s="130" t="str">
        <f t="shared" si="3"/>
        <v/>
      </c>
      <c r="Q209" s="15"/>
      <c r="R209" s="135"/>
      <c r="S209" s="131"/>
      <c r="T209" s="122"/>
    </row>
    <row r="210" spans="1:20" ht="15" customHeight="1" x14ac:dyDescent="0.3">
      <c r="A210" s="122"/>
      <c r="B210" s="123"/>
      <c r="C210" s="124"/>
      <c r="D210" s="124"/>
      <c r="E210" s="124"/>
      <c r="F210" s="124"/>
      <c r="G210" s="127"/>
      <c r="H210" s="124"/>
      <c r="I210" s="125"/>
      <c r="J210" s="125"/>
      <c r="K210" s="126"/>
      <c r="L210" s="127"/>
      <c r="M210" s="127"/>
      <c r="N210" s="124"/>
      <c r="O210" s="117" t="str">
        <f>IF(ISBLANK($N210),"",VLOOKUP($N210,'Clés d''affectation'!$B$2:$E$200,2,0))</f>
        <v/>
      </c>
      <c r="P210" s="130" t="str">
        <f t="shared" si="3"/>
        <v/>
      </c>
      <c r="Q210" s="15"/>
      <c r="R210" s="135"/>
      <c r="S210" s="131"/>
      <c r="T210" s="122"/>
    </row>
    <row r="211" spans="1:20" ht="15" customHeight="1" x14ac:dyDescent="0.3">
      <c r="A211" s="122"/>
      <c r="B211" s="123"/>
      <c r="C211" s="124"/>
      <c r="D211" s="124"/>
      <c r="E211" s="124"/>
      <c r="F211" s="124"/>
      <c r="G211" s="127"/>
      <c r="H211" s="124"/>
      <c r="I211" s="125"/>
      <c r="J211" s="125"/>
      <c r="K211" s="126"/>
      <c r="L211" s="127"/>
      <c r="M211" s="127"/>
      <c r="N211" s="124"/>
      <c r="O211" s="117" t="str">
        <f>IF(ISBLANK($N211),"",VLOOKUP($N211,'Clés d''affectation'!$B$2:$E$200,2,0))</f>
        <v/>
      </c>
      <c r="P211" s="130" t="str">
        <f t="shared" si="3"/>
        <v/>
      </c>
      <c r="Q211" s="15"/>
      <c r="R211" s="135"/>
      <c r="S211" s="131"/>
      <c r="T211" s="122"/>
    </row>
    <row r="212" spans="1:20" ht="15" customHeight="1" x14ac:dyDescent="0.3">
      <c r="A212" s="122"/>
      <c r="B212" s="123"/>
      <c r="C212" s="124"/>
      <c r="D212" s="124"/>
      <c r="E212" s="124"/>
      <c r="F212" s="124"/>
      <c r="G212" s="127"/>
      <c r="H212" s="124"/>
      <c r="I212" s="125"/>
      <c r="J212" s="125"/>
      <c r="K212" s="126"/>
      <c r="L212" s="127"/>
      <c r="M212" s="127"/>
      <c r="N212" s="124"/>
      <c r="O212" s="117" t="str">
        <f>IF(ISBLANK($N212),"",VLOOKUP($N212,'Clés d''affectation'!$B$2:$E$200,2,0))</f>
        <v/>
      </c>
      <c r="P212" s="130" t="str">
        <f t="shared" si="3"/>
        <v/>
      </c>
      <c r="Q212" s="15"/>
      <c r="R212" s="135"/>
      <c r="S212" s="131"/>
      <c r="T212" s="122"/>
    </row>
    <row r="213" spans="1:20" ht="15" customHeight="1" x14ac:dyDescent="0.3">
      <c r="A213" s="122"/>
      <c r="B213" s="123"/>
      <c r="C213" s="124"/>
      <c r="D213" s="124"/>
      <c r="E213" s="124"/>
      <c r="F213" s="124"/>
      <c r="G213" s="127"/>
      <c r="H213" s="124"/>
      <c r="I213" s="125"/>
      <c r="J213" s="125"/>
      <c r="K213" s="126"/>
      <c r="L213" s="127"/>
      <c r="M213" s="127"/>
      <c r="N213" s="124"/>
      <c r="O213" s="117" t="str">
        <f>IF(ISBLANK($N213),"",VLOOKUP($N213,'Clés d''affectation'!$B$2:$E$200,2,0))</f>
        <v/>
      </c>
      <c r="P213" s="130" t="str">
        <f t="shared" si="3"/>
        <v/>
      </c>
      <c r="Q213" s="15"/>
      <c r="R213" s="135"/>
      <c r="S213" s="131"/>
      <c r="T213" s="122"/>
    </row>
    <row r="214" spans="1:20" ht="15" customHeight="1" x14ac:dyDescent="0.3">
      <c r="A214" s="122"/>
      <c r="B214" s="123"/>
      <c r="C214" s="124"/>
      <c r="D214" s="124"/>
      <c r="E214" s="124"/>
      <c r="F214" s="124"/>
      <c r="G214" s="127"/>
      <c r="H214" s="124"/>
      <c r="I214" s="125"/>
      <c r="J214" s="125"/>
      <c r="K214" s="126"/>
      <c r="L214" s="127"/>
      <c r="M214" s="127"/>
      <c r="N214" s="124"/>
      <c r="O214" s="117" t="str">
        <f>IF(ISBLANK($N214),"",VLOOKUP($N214,'Clés d''affectation'!$B$2:$E$200,2,0))</f>
        <v/>
      </c>
      <c r="P214" s="130" t="str">
        <f t="shared" si="3"/>
        <v/>
      </c>
      <c r="Q214" s="15"/>
      <c r="R214" s="135"/>
      <c r="S214" s="131"/>
      <c r="T214" s="122"/>
    </row>
    <row r="215" spans="1:20" ht="15" customHeight="1" x14ac:dyDescent="0.3">
      <c r="A215" s="122"/>
      <c r="B215" s="123"/>
      <c r="C215" s="124"/>
      <c r="D215" s="124"/>
      <c r="E215" s="124"/>
      <c r="F215" s="124"/>
      <c r="G215" s="127"/>
      <c r="H215" s="124"/>
      <c r="I215" s="125"/>
      <c r="J215" s="125"/>
      <c r="K215" s="126"/>
      <c r="L215" s="127"/>
      <c r="M215" s="127"/>
      <c r="N215" s="124"/>
      <c r="O215" s="117" t="str">
        <f>IF(ISBLANK($N215),"",VLOOKUP($N215,'Clés d''affectation'!$B$2:$E$200,2,0))</f>
        <v/>
      </c>
      <c r="P215" s="130" t="str">
        <f t="shared" si="3"/>
        <v/>
      </c>
      <c r="Q215" s="15"/>
      <c r="R215" s="135"/>
      <c r="S215" s="131"/>
      <c r="T215" s="122"/>
    </row>
    <row r="216" spans="1:20" ht="15" customHeight="1" x14ac:dyDescent="0.3">
      <c r="A216" s="122"/>
      <c r="B216" s="123"/>
      <c r="C216" s="124"/>
      <c r="D216" s="124"/>
      <c r="E216" s="124"/>
      <c r="F216" s="124"/>
      <c r="G216" s="127"/>
      <c r="H216" s="124"/>
      <c r="I216" s="125"/>
      <c r="J216" s="125"/>
      <c r="K216" s="126"/>
      <c r="L216" s="127"/>
      <c r="M216" s="127"/>
      <c r="N216" s="124"/>
      <c r="O216" s="117" t="str">
        <f>IF(ISBLANK($N216),"",VLOOKUP($N216,'Clés d''affectation'!$B$2:$E$200,2,0))</f>
        <v/>
      </c>
      <c r="P216" s="130" t="str">
        <f t="shared" si="3"/>
        <v/>
      </c>
      <c r="Q216" s="15"/>
      <c r="R216" s="135"/>
      <c r="S216" s="131"/>
      <c r="T216" s="122"/>
    </row>
    <row r="217" spans="1:20" ht="15" customHeight="1" x14ac:dyDescent="0.3">
      <c r="A217" s="122"/>
      <c r="B217" s="123"/>
      <c r="C217" s="124"/>
      <c r="D217" s="124"/>
      <c r="E217" s="124"/>
      <c r="F217" s="124"/>
      <c r="G217" s="127"/>
      <c r="H217" s="124"/>
      <c r="I217" s="125"/>
      <c r="J217" s="125"/>
      <c r="K217" s="126"/>
      <c r="L217" s="127"/>
      <c r="M217" s="127"/>
      <c r="N217" s="124"/>
      <c r="O217" s="117" t="str">
        <f>IF(ISBLANK($N217),"",VLOOKUP($N217,'Clés d''affectation'!$B$2:$E$200,2,0))</f>
        <v/>
      </c>
      <c r="P217" s="130" t="str">
        <f t="shared" si="3"/>
        <v/>
      </c>
      <c r="Q217" s="15"/>
      <c r="R217" s="135"/>
      <c r="S217" s="131"/>
      <c r="T217" s="122"/>
    </row>
    <row r="218" spans="1:20" ht="15" customHeight="1" x14ac:dyDescent="0.3">
      <c r="A218" s="122"/>
      <c r="B218" s="123"/>
      <c r="C218" s="124"/>
      <c r="D218" s="124"/>
      <c r="E218" s="124"/>
      <c r="F218" s="124"/>
      <c r="G218" s="127"/>
      <c r="H218" s="124"/>
      <c r="I218" s="125"/>
      <c r="J218" s="125"/>
      <c r="K218" s="126"/>
      <c r="L218" s="127"/>
      <c r="M218" s="127"/>
      <c r="N218" s="124"/>
      <c r="O218" s="117" t="str">
        <f>IF(ISBLANK($N218),"",VLOOKUP($N218,'Clés d''affectation'!$B$2:$E$200,2,0))</f>
        <v/>
      </c>
      <c r="P218" s="130" t="str">
        <f t="shared" si="3"/>
        <v/>
      </c>
      <c r="Q218" s="15"/>
      <c r="R218" s="135"/>
      <c r="S218" s="131"/>
      <c r="T218" s="122"/>
    </row>
    <row r="219" spans="1:20" ht="15" customHeight="1" x14ac:dyDescent="0.3">
      <c r="A219" s="122"/>
      <c r="B219" s="123"/>
      <c r="C219" s="124"/>
      <c r="D219" s="124"/>
      <c r="E219" s="124"/>
      <c r="F219" s="124"/>
      <c r="G219" s="127"/>
      <c r="H219" s="124"/>
      <c r="I219" s="125"/>
      <c r="J219" s="125"/>
      <c r="K219" s="126"/>
      <c r="L219" s="127"/>
      <c r="M219" s="127"/>
      <c r="N219" s="124"/>
      <c r="O219" s="117" t="str">
        <f>IF(ISBLANK($N219),"",VLOOKUP($N219,'Clés d''affectation'!$B$2:$E$200,2,0))</f>
        <v/>
      </c>
      <c r="P219" s="130" t="str">
        <f t="shared" si="3"/>
        <v/>
      </c>
      <c r="Q219" s="15"/>
      <c r="R219" s="135"/>
      <c r="S219" s="131"/>
      <c r="T219" s="122"/>
    </row>
    <row r="220" spans="1:20" ht="15" customHeight="1" x14ac:dyDescent="0.3">
      <c r="A220" s="122"/>
      <c r="B220" s="123"/>
      <c r="C220" s="124"/>
      <c r="D220" s="124"/>
      <c r="E220" s="124"/>
      <c r="F220" s="124"/>
      <c r="G220" s="127"/>
      <c r="H220" s="124"/>
      <c r="I220" s="125"/>
      <c r="J220" s="125"/>
      <c r="K220" s="126"/>
      <c r="L220" s="127"/>
      <c r="M220" s="127"/>
      <c r="N220" s="124"/>
      <c r="O220" s="117" t="str">
        <f>IF(ISBLANK($N220),"",VLOOKUP($N220,'Clés d''affectation'!$B$2:$E$200,2,0))</f>
        <v/>
      </c>
      <c r="P220" s="130" t="str">
        <f t="shared" si="3"/>
        <v/>
      </c>
      <c r="Q220" s="15"/>
      <c r="R220" s="135"/>
      <c r="S220" s="131"/>
      <c r="T220" s="122"/>
    </row>
    <row r="221" spans="1:20" ht="15" customHeight="1" x14ac:dyDescent="0.3">
      <c r="A221" s="122"/>
      <c r="B221" s="123"/>
      <c r="C221" s="124"/>
      <c r="D221" s="124"/>
      <c r="E221" s="124"/>
      <c r="F221" s="124"/>
      <c r="G221" s="127"/>
      <c r="H221" s="124"/>
      <c r="I221" s="125"/>
      <c r="J221" s="125"/>
      <c r="K221" s="126"/>
      <c r="L221" s="127"/>
      <c r="M221" s="127"/>
      <c r="N221" s="124"/>
      <c r="O221" s="117" t="str">
        <f>IF(ISBLANK($N221),"",VLOOKUP($N221,'Clés d''affectation'!$B$2:$E$200,2,0))</f>
        <v/>
      </c>
      <c r="P221" s="130" t="str">
        <f t="shared" si="3"/>
        <v/>
      </c>
      <c r="Q221" s="15"/>
      <c r="R221" s="135"/>
      <c r="S221" s="131"/>
      <c r="T221" s="122"/>
    </row>
    <row r="222" spans="1:20" ht="15" customHeight="1" x14ac:dyDescent="0.3">
      <c r="A222" s="122"/>
      <c r="B222" s="123"/>
      <c r="C222" s="124"/>
      <c r="D222" s="124"/>
      <c r="E222" s="124"/>
      <c r="F222" s="124"/>
      <c r="G222" s="127"/>
      <c r="H222" s="124"/>
      <c r="I222" s="125"/>
      <c r="J222" s="125"/>
      <c r="K222" s="126"/>
      <c r="L222" s="127"/>
      <c r="M222" s="127"/>
      <c r="N222" s="124"/>
      <c r="O222" s="117" t="str">
        <f>IF(ISBLANK($N222),"",VLOOKUP($N222,'Clés d''affectation'!$B$2:$E$200,2,0))</f>
        <v/>
      </c>
      <c r="P222" s="130" t="str">
        <f t="shared" si="3"/>
        <v/>
      </c>
      <c r="Q222" s="15"/>
      <c r="R222" s="135"/>
      <c r="S222" s="131"/>
      <c r="T222" s="122"/>
    </row>
    <row r="223" spans="1:20" ht="15" customHeight="1" x14ac:dyDescent="0.3">
      <c r="A223" s="122"/>
      <c r="B223" s="123"/>
      <c r="C223" s="124"/>
      <c r="D223" s="124"/>
      <c r="E223" s="124"/>
      <c r="F223" s="124"/>
      <c r="G223" s="127"/>
      <c r="H223" s="124"/>
      <c r="I223" s="125"/>
      <c r="J223" s="125"/>
      <c r="K223" s="126"/>
      <c r="L223" s="127"/>
      <c r="M223" s="127"/>
      <c r="N223" s="124"/>
      <c r="O223" s="117" t="str">
        <f>IF(ISBLANK($N223),"",VLOOKUP($N223,'Clés d''affectation'!$B$2:$E$200,2,0))</f>
        <v/>
      </c>
      <c r="P223" s="130" t="str">
        <f t="shared" si="3"/>
        <v/>
      </c>
      <c r="Q223" s="15"/>
      <c r="R223" s="135"/>
      <c r="S223" s="131"/>
      <c r="T223" s="122"/>
    </row>
    <row r="224" spans="1:20" ht="15" customHeight="1" x14ac:dyDescent="0.3">
      <c r="A224" s="122"/>
      <c r="B224" s="123"/>
      <c r="C224" s="124"/>
      <c r="D224" s="124"/>
      <c r="E224" s="124"/>
      <c r="F224" s="124"/>
      <c r="G224" s="127"/>
      <c r="H224" s="124"/>
      <c r="I224" s="125"/>
      <c r="J224" s="125"/>
      <c r="K224" s="126"/>
      <c r="L224" s="127"/>
      <c r="M224" s="127"/>
      <c r="N224" s="124"/>
      <c r="O224" s="117" t="str">
        <f>IF(ISBLANK($N224),"",VLOOKUP($N224,'Clés d''affectation'!$B$2:$E$200,2,0))</f>
        <v/>
      </c>
      <c r="P224" s="130" t="str">
        <f t="shared" si="3"/>
        <v/>
      </c>
      <c r="Q224" s="15"/>
      <c r="R224" s="135"/>
      <c r="S224" s="131"/>
      <c r="T224" s="122"/>
    </row>
    <row r="225" spans="1:20" ht="15" customHeight="1" x14ac:dyDescent="0.3">
      <c r="A225" s="122"/>
      <c r="B225" s="123"/>
      <c r="C225" s="124"/>
      <c r="D225" s="124"/>
      <c r="E225" s="124"/>
      <c r="F225" s="124"/>
      <c r="G225" s="127"/>
      <c r="H225" s="124"/>
      <c r="I225" s="125"/>
      <c r="J225" s="125"/>
      <c r="K225" s="126"/>
      <c r="L225" s="127"/>
      <c r="M225" s="127"/>
      <c r="N225" s="124"/>
      <c r="O225" s="117" t="str">
        <f>IF(ISBLANK($N225),"",VLOOKUP($N225,'Clés d''affectation'!$B$2:$E$200,2,0))</f>
        <v/>
      </c>
      <c r="P225" s="130" t="str">
        <f t="shared" si="3"/>
        <v/>
      </c>
      <c r="Q225" s="15"/>
      <c r="R225" s="135"/>
      <c r="S225" s="131"/>
      <c r="T225" s="122"/>
    </row>
    <row r="226" spans="1:20" ht="15" customHeight="1" x14ac:dyDescent="0.3">
      <c r="A226" s="122"/>
      <c r="B226" s="123"/>
      <c r="C226" s="124"/>
      <c r="D226" s="124"/>
      <c r="E226" s="124"/>
      <c r="F226" s="124"/>
      <c r="G226" s="127"/>
      <c r="H226" s="124"/>
      <c r="I226" s="125"/>
      <c r="J226" s="125"/>
      <c r="K226" s="126"/>
      <c r="L226" s="127"/>
      <c r="M226" s="127"/>
      <c r="N226" s="124"/>
      <c r="O226" s="117" t="str">
        <f>IF(ISBLANK($N226),"",VLOOKUP($N226,'Clés d''affectation'!$B$2:$E$200,2,0))</f>
        <v/>
      </c>
      <c r="P226" s="130" t="str">
        <f t="shared" si="3"/>
        <v/>
      </c>
      <c r="Q226" s="15"/>
      <c r="R226" s="135"/>
      <c r="S226" s="131"/>
      <c r="T226" s="122"/>
    </row>
    <row r="227" spans="1:20" ht="15" customHeight="1" x14ac:dyDescent="0.3">
      <c r="A227" s="122"/>
      <c r="B227" s="123"/>
      <c r="C227" s="124"/>
      <c r="D227" s="124"/>
      <c r="E227" s="124"/>
      <c r="F227" s="124"/>
      <c r="G227" s="127"/>
      <c r="H227" s="124"/>
      <c r="I227" s="125"/>
      <c r="J227" s="125"/>
      <c r="K227" s="126"/>
      <c r="L227" s="127"/>
      <c r="M227" s="127"/>
      <c r="N227" s="124"/>
      <c r="O227" s="117" t="str">
        <f>IF(ISBLANK($N227),"",VLOOKUP($N227,'Clés d''affectation'!$B$2:$E$200,2,0))</f>
        <v/>
      </c>
      <c r="P227" s="130" t="str">
        <f t="shared" si="3"/>
        <v/>
      </c>
      <c r="Q227" s="15"/>
      <c r="R227" s="135"/>
      <c r="S227" s="131"/>
      <c r="T227" s="122"/>
    </row>
    <row r="228" spans="1:20" ht="15" customHeight="1" x14ac:dyDescent="0.3">
      <c r="A228" s="122"/>
      <c r="B228" s="123"/>
      <c r="C228" s="124"/>
      <c r="D228" s="124"/>
      <c r="E228" s="124"/>
      <c r="F228" s="124"/>
      <c r="G228" s="127"/>
      <c r="H228" s="124"/>
      <c r="I228" s="125"/>
      <c r="J228" s="125"/>
      <c r="K228" s="126"/>
      <c r="L228" s="127"/>
      <c r="M228" s="127"/>
      <c r="N228" s="124"/>
      <c r="O228" s="117" t="str">
        <f>IF(ISBLANK($N228),"",VLOOKUP($N228,'Clés d''affectation'!$B$2:$E$200,2,0))</f>
        <v/>
      </c>
      <c r="P228" s="130" t="str">
        <f t="shared" si="3"/>
        <v/>
      </c>
      <c r="Q228" s="15"/>
      <c r="R228" s="135"/>
      <c r="S228" s="131"/>
      <c r="T228" s="122"/>
    </row>
    <row r="229" spans="1:20" ht="15" customHeight="1" x14ac:dyDescent="0.3">
      <c r="A229" s="122"/>
      <c r="B229" s="123"/>
      <c r="C229" s="124"/>
      <c r="D229" s="124"/>
      <c r="E229" s="124"/>
      <c r="F229" s="124"/>
      <c r="G229" s="127"/>
      <c r="H229" s="124"/>
      <c r="I229" s="125"/>
      <c r="J229" s="125"/>
      <c r="K229" s="126"/>
      <c r="L229" s="127"/>
      <c r="M229" s="127"/>
      <c r="N229" s="124"/>
      <c r="O229" s="117" t="str">
        <f>IF(ISBLANK($N229),"",VLOOKUP($N229,'Clés d''affectation'!$B$2:$E$200,2,0))</f>
        <v/>
      </c>
      <c r="P229" s="130" t="str">
        <f t="shared" si="3"/>
        <v/>
      </c>
      <c r="Q229" s="15"/>
      <c r="R229" s="135"/>
      <c r="S229" s="131"/>
      <c r="T229" s="122"/>
    </row>
    <row r="230" spans="1:20" ht="15" customHeight="1" x14ac:dyDescent="0.3">
      <c r="A230" s="122"/>
      <c r="B230" s="123"/>
      <c r="C230" s="124"/>
      <c r="D230" s="124"/>
      <c r="E230" s="124"/>
      <c r="F230" s="124"/>
      <c r="G230" s="127"/>
      <c r="H230" s="124"/>
      <c r="I230" s="125"/>
      <c r="J230" s="125"/>
      <c r="K230" s="126"/>
      <c r="L230" s="127"/>
      <c r="M230" s="127"/>
      <c r="N230" s="124"/>
      <c r="O230" s="117" t="str">
        <f>IF(ISBLANK($N230),"",VLOOKUP($N230,'Clés d''affectation'!$B$2:$E$200,2,0))</f>
        <v/>
      </c>
      <c r="P230" s="130" t="str">
        <f t="shared" si="3"/>
        <v/>
      </c>
      <c r="Q230" s="15"/>
      <c r="R230" s="135"/>
      <c r="S230" s="131"/>
      <c r="T230" s="122"/>
    </row>
    <row r="231" spans="1:20" ht="15" customHeight="1" x14ac:dyDescent="0.3">
      <c r="A231" s="122"/>
      <c r="B231" s="123"/>
      <c r="C231" s="124"/>
      <c r="D231" s="124"/>
      <c r="E231" s="124"/>
      <c r="F231" s="124"/>
      <c r="G231" s="127"/>
      <c r="H231" s="124"/>
      <c r="I231" s="125"/>
      <c r="J231" s="125"/>
      <c r="K231" s="126"/>
      <c r="L231" s="127"/>
      <c r="M231" s="127"/>
      <c r="N231" s="124"/>
      <c r="O231" s="117" t="str">
        <f>IF(ISBLANK($N231),"",VLOOKUP($N231,'Clés d''affectation'!$B$2:$E$200,2,0))</f>
        <v/>
      </c>
      <c r="P231" s="130" t="str">
        <f t="shared" si="3"/>
        <v/>
      </c>
      <c r="Q231" s="15"/>
      <c r="R231" s="135"/>
      <c r="S231" s="131"/>
      <c r="T231" s="122"/>
    </row>
    <row r="232" spans="1:20" ht="15" customHeight="1" x14ac:dyDescent="0.3">
      <c r="A232" s="122"/>
      <c r="B232" s="123"/>
      <c r="C232" s="124"/>
      <c r="D232" s="124"/>
      <c r="E232" s="124"/>
      <c r="F232" s="124"/>
      <c r="G232" s="127"/>
      <c r="H232" s="124"/>
      <c r="I232" s="125"/>
      <c r="J232" s="125"/>
      <c r="K232" s="126"/>
      <c r="L232" s="127"/>
      <c r="M232" s="127"/>
      <c r="N232" s="124"/>
      <c r="O232" s="117" t="str">
        <f>IF(ISBLANK($N232),"",VLOOKUP($N232,'Clés d''affectation'!$B$2:$E$200,2,0))</f>
        <v/>
      </c>
      <c r="P232" s="130" t="str">
        <f t="shared" si="3"/>
        <v/>
      </c>
      <c r="Q232" s="15"/>
      <c r="R232" s="135"/>
      <c r="S232" s="131"/>
      <c r="T232" s="122"/>
    </row>
    <row r="233" spans="1:20" ht="15" customHeight="1" x14ac:dyDescent="0.3">
      <c r="A233" s="122"/>
      <c r="B233" s="123"/>
      <c r="C233" s="124"/>
      <c r="D233" s="124"/>
      <c r="E233" s="124"/>
      <c r="F233" s="124"/>
      <c r="G233" s="127"/>
      <c r="H233" s="124"/>
      <c r="I233" s="125"/>
      <c r="J233" s="125"/>
      <c r="K233" s="126"/>
      <c r="L233" s="127"/>
      <c r="M233" s="127"/>
      <c r="N233" s="124"/>
      <c r="O233" s="117" t="str">
        <f>IF(ISBLANK($N233),"",VLOOKUP($N233,'Clés d''affectation'!$B$2:$E$200,2,0))</f>
        <v/>
      </c>
      <c r="P233" s="130" t="str">
        <f t="shared" si="3"/>
        <v/>
      </c>
      <c r="Q233" s="15"/>
      <c r="R233" s="135"/>
      <c r="S233" s="131"/>
      <c r="T233" s="122"/>
    </row>
    <row r="234" spans="1:20" ht="15" customHeight="1" x14ac:dyDescent="0.3">
      <c r="A234" s="122"/>
      <c r="B234" s="123"/>
      <c r="C234" s="124"/>
      <c r="D234" s="124"/>
      <c r="E234" s="124"/>
      <c r="F234" s="124"/>
      <c r="G234" s="127"/>
      <c r="H234" s="124"/>
      <c r="I234" s="125"/>
      <c r="J234" s="125"/>
      <c r="K234" s="126"/>
      <c r="L234" s="127"/>
      <c r="M234" s="127"/>
      <c r="N234" s="124"/>
      <c r="O234" s="117" t="str">
        <f>IF(ISBLANK($N234),"",VLOOKUP($N234,'Clés d''affectation'!$B$2:$E$200,2,0))</f>
        <v/>
      </c>
      <c r="P234" s="130" t="str">
        <f t="shared" si="3"/>
        <v/>
      </c>
      <c r="Q234" s="15"/>
      <c r="R234" s="135"/>
      <c r="S234" s="131"/>
      <c r="T234" s="122"/>
    </row>
    <row r="235" spans="1:20" ht="15" customHeight="1" x14ac:dyDescent="0.3">
      <c r="A235" s="122"/>
      <c r="B235" s="123"/>
      <c r="C235" s="124"/>
      <c r="D235" s="124"/>
      <c r="E235" s="124"/>
      <c r="F235" s="124"/>
      <c r="G235" s="127"/>
      <c r="H235" s="124"/>
      <c r="I235" s="125"/>
      <c r="J235" s="125"/>
      <c r="K235" s="126"/>
      <c r="L235" s="127"/>
      <c r="M235" s="127"/>
      <c r="N235" s="124"/>
      <c r="O235" s="117" t="str">
        <f>IF(ISBLANK($N235),"",VLOOKUP($N235,'Clés d''affectation'!$B$2:$E$200,2,0))</f>
        <v/>
      </c>
      <c r="P235" s="130" t="str">
        <f t="shared" si="3"/>
        <v/>
      </c>
      <c r="Q235" s="15"/>
      <c r="R235" s="135"/>
      <c r="S235" s="131"/>
      <c r="T235" s="122"/>
    </row>
    <row r="236" spans="1:20" ht="15" customHeight="1" x14ac:dyDescent="0.3">
      <c r="A236" s="122"/>
      <c r="B236" s="123"/>
      <c r="C236" s="124"/>
      <c r="D236" s="124"/>
      <c r="E236" s="124"/>
      <c r="F236" s="124"/>
      <c r="G236" s="127"/>
      <c r="H236" s="124"/>
      <c r="I236" s="125"/>
      <c r="J236" s="125"/>
      <c r="K236" s="126"/>
      <c r="L236" s="127"/>
      <c r="M236" s="127"/>
      <c r="N236" s="124"/>
      <c r="O236" s="117" t="str">
        <f>IF(ISBLANK($N236),"",VLOOKUP($N236,'Clés d''affectation'!$B$2:$E$200,2,0))</f>
        <v/>
      </c>
      <c r="P236" s="130" t="str">
        <f t="shared" si="3"/>
        <v/>
      </c>
      <c r="Q236" s="15"/>
      <c r="R236" s="135"/>
      <c r="S236" s="131"/>
      <c r="T236" s="122"/>
    </row>
    <row r="237" spans="1:20" ht="15" customHeight="1" x14ac:dyDescent="0.3">
      <c r="A237" s="122"/>
      <c r="B237" s="123"/>
      <c r="C237" s="124"/>
      <c r="D237" s="124"/>
      <c r="E237" s="124"/>
      <c r="F237" s="124"/>
      <c r="G237" s="127"/>
      <c r="H237" s="124"/>
      <c r="I237" s="125"/>
      <c r="J237" s="125"/>
      <c r="K237" s="126"/>
      <c r="L237" s="127"/>
      <c r="M237" s="127"/>
      <c r="N237" s="124"/>
      <c r="O237" s="117" t="str">
        <f>IF(ISBLANK($N237),"",VLOOKUP($N237,'Clés d''affectation'!$B$2:$E$200,2,0))</f>
        <v/>
      </c>
      <c r="P237" s="130" t="str">
        <f t="shared" si="3"/>
        <v/>
      </c>
      <c r="Q237" s="15"/>
      <c r="R237" s="135"/>
      <c r="S237" s="131"/>
      <c r="T237" s="122"/>
    </row>
    <row r="238" spans="1:20" ht="15" customHeight="1" x14ac:dyDescent="0.3">
      <c r="A238" s="122"/>
      <c r="B238" s="123"/>
      <c r="C238" s="124"/>
      <c r="D238" s="124"/>
      <c r="E238" s="124"/>
      <c r="F238" s="124"/>
      <c r="G238" s="127"/>
      <c r="H238" s="124"/>
      <c r="I238" s="125"/>
      <c r="J238" s="125"/>
      <c r="K238" s="126"/>
      <c r="L238" s="127"/>
      <c r="M238" s="127"/>
      <c r="N238" s="124"/>
      <c r="O238" s="117" t="str">
        <f>IF(ISBLANK($N238),"",VLOOKUP($N238,'Clés d''affectation'!$B$2:$E$200,2,0))</f>
        <v/>
      </c>
      <c r="P238" s="130" t="str">
        <f t="shared" si="3"/>
        <v/>
      </c>
      <c r="Q238" s="15"/>
      <c r="R238" s="135"/>
      <c r="S238" s="131"/>
      <c r="T238" s="122"/>
    </row>
    <row r="239" spans="1:20" ht="15" customHeight="1" x14ac:dyDescent="0.3">
      <c r="A239" s="122"/>
      <c r="B239" s="123"/>
      <c r="C239" s="124"/>
      <c r="D239" s="124"/>
      <c r="E239" s="124"/>
      <c r="F239" s="124"/>
      <c r="G239" s="127"/>
      <c r="H239" s="124"/>
      <c r="I239" s="125"/>
      <c r="J239" s="125"/>
      <c r="K239" s="126"/>
      <c r="L239" s="127"/>
      <c r="M239" s="127"/>
      <c r="N239" s="124"/>
      <c r="O239" s="117" t="str">
        <f>IF(ISBLANK($N239),"",VLOOKUP($N239,'Clés d''affectation'!$B$2:$E$200,2,0))</f>
        <v/>
      </c>
      <c r="P239" s="130" t="str">
        <f t="shared" si="3"/>
        <v/>
      </c>
      <c r="Q239" s="15"/>
      <c r="R239" s="135"/>
      <c r="S239" s="131"/>
      <c r="T239" s="122"/>
    </row>
    <row r="240" spans="1:20" ht="15" customHeight="1" x14ac:dyDescent="0.3">
      <c r="A240" s="122"/>
      <c r="B240" s="123"/>
      <c r="C240" s="124"/>
      <c r="D240" s="124"/>
      <c r="E240" s="124"/>
      <c r="F240" s="124"/>
      <c r="G240" s="127"/>
      <c r="H240" s="124"/>
      <c r="I240" s="125"/>
      <c r="J240" s="125"/>
      <c r="K240" s="126"/>
      <c r="L240" s="127"/>
      <c r="M240" s="127"/>
      <c r="N240" s="124"/>
      <c r="O240" s="117" t="str">
        <f>IF(ISBLANK($N240),"",VLOOKUP($N240,'Clés d''affectation'!$B$2:$E$200,2,0))</f>
        <v/>
      </c>
      <c r="P240" s="130" t="str">
        <f t="shared" si="3"/>
        <v/>
      </c>
      <c r="Q240" s="15"/>
      <c r="R240" s="135"/>
      <c r="S240" s="131"/>
      <c r="T240" s="122"/>
    </row>
    <row r="241" spans="1:20" ht="15" customHeight="1" x14ac:dyDescent="0.3">
      <c r="A241" s="122"/>
      <c r="B241" s="123"/>
      <c r="C241" s="124"/>
      <c r="D241" s="124"/>
      <c r="E241" s="124"/>
      <c r="F241" s="124"/>
      <c r="G241" s="127"/>
      <c r="H241" s="124"/>
      <c r="I241" s="125"/>
      <c r="J241" s="125"/>
      <c r="K241" s="126"/>
      <c r="L241" s="127"/>
      <c r="M241" s="127"/>
      <c r="N241" s="124"/>
      <c r="O241" s="117" t="str">
        <f>IF(ISBLANK($N241),"",VLOOKUP($N241,'Clés d''affectation'!$B$2:$E$200,2,0))</f>
        <v/>
      </c>
      <c r="P241" s="130" t="str">
        <f t="shared" si="3"/>
        <v/>
      </c>
      <c r="Q241" s="15"/>
      <c r="R241" s="135"/>
      <c r="S241" s="131"/>
      <c r="T241" s="122"/>
    </row>
    <row r="242" spans="1:20" ht="15" customHeight="1" x14ac:dyDescent="0.3">
      <c r="A242" s="122"/>
      <c r="B242" s="123"/>
      <c r="C242" s="124"/>
      <c r="D242" s="124"/>
      <c r="E242" s="124"/>
      <c r="F242" s="124"/>
      <c r="G242" s="127"/>
      <c r="H242" s="124"/>
      <c r="I242" s="125"/>
      <c r="J242" s="125"/>
      <c r="K242" s="126"/>
      <c r="L242" s="127"/>
      <c r="M242" s="127"/>
      <c r="N242" s="124"/>
      <c r="O242" s="117" t="str">
        <f>IF(ISBLANK($N242),"",VLOOKUP($N242,'Clés d''affectation'!$B$2:$E$200,2,0))</f>
        <v/>
      </c>
      <c r="P242" s="130" t="str">
        <f t="shared" si="3"/>
        <v/>
      </c>
      <c r="Q242" s="15"/>
      <c r="R242" s="135"/>
      <c r="S242" s="131"/>
      <c r="T242" s="122"/>
    </row>
    <row r="243" spans="1:20" ht="15" customHeight="1" x14ac:dyDescent="0.3">
      <c r="A243" s="122"/>
      <c r="B243" s="123"/>
      <c r="C243" s="124"/>
      <c r="D243" s="124"/>
      <c r="E243" s="124"/>
      <c r="F243" s="124"/>
      <c r="G243" s="127"/>
      <c r="H243" s="124"/>
      <c r="I243" s="125"/>
      <c r="J243" s="125"/>
      <c r="K243" s="126"/>
      <c r="L243" s="127"/>
      <c r="M243" s="127"/>
      <c r="N243" s="124"/>
      <c r="O243" s="117" t="str">
        <f>IF(ISBLANK($N243),"",VLOOKUP($N243,'Clés d''affectation'!$B$2:$E$200,2,0))</f>
        <v/>
      </c>
      <c r="P243" s="130" t="str">
        <f t="shared" si="3"/>
        <v/>
      </c>
      <c r="Q243" s="15"/>
      <c r="R243" s="135"/>
      <c r="S243" s="131"/>
      <c r="T243" s="122"/>
    </row>
    <row r="244" spans="1:20" ht="15" customHeight="1" x14ac:dyDescent="0.3">
      <c r="A244" s="122"/>
      <c r="B244" s="123"/>
      <c r="C244" s="124"/>
      <c r="D244" s="124"/>
      <c r="E244" s="124"/>
      <c r="F244" s="124"/>
      <c r="G244" s="127"/>
      <c r="H244" s="124"/>
      <c r="I244" s="125"/>
      <c r="J244" s="125"/>
      <c r="K244" s="126"/>
      <c r="L244" s="127"/>
      <c r="M244" s="127"/>
      <c r="N244" s="124"/>
      <c r="O244" s="117" t="str">
        <f>IF(ISBLANK($N244),"",VLOOKUP($N244,'Clés d''affectation'!$B$2:$E$200,2,0))</f>
        <v/>
      </c>
      <c r="P244" s="130" t="str">
        <f t="shared" si="3"/>
        <v/>
      </c>
      <c r="Q244" s="15"/>
      <c r="R244" s="135"/>
      <c r="S244" s="131"/>
      <c r="T244" s="122"/>
    </row>
    <row r="245" spans="1:20" ht="15" customHeight="1" x14ac:dyDescent="0.3">
      <c r="A245" s="122"/>
      <c r="B245" s="123"/>
      <c r="C245" s="124"/>
      <c r="D245" s="124"/>
      <c r="E245" s="124"/>
      <c r="F245" s="124"/>
      <c r="G245" s="127"/>
      <c r="H245" s="124"/>
      <c r="I245" s="125"/>
      <c r="J245" s="125"/>
      <c r="K245" s="126"/>
      <c r="L245" s="127"/>
      <c r="M245" s="127"/>
      <c r="N245" s="124"/>
      <c r="O245" s="117" t="str">
        <f>IF(ISBLANK($N245),"",VLOOKUP($N245,'Clés d''affectation'!$B$2:$E$200,2,0))</f>
        <v/>
      </c>
      <c r="P245" s="130" t="str">
        <f t="shared" si="3"/>
        <v/>
      </c>
      <c r="Q245" s="15"/>
      <c r="R245" s="135"/>
      <c r="S245" s="131"/>
      <c r="T245" s="122"/>
    </row>
    <row r="246" spans="1:20" ht="15" customHeight="1" x14ac:dyDescent="0.3">
      <c r="A246" s="122"/>
      <c r="B246" s="123"/>
      <c r="C246" s="124"/>
      <c r="D246" s="124"/>
      <c r="E246" s="124"/>
      <c r="F246" s="124"/>
      <c r="G246" s="127"/>
      <c r="H246" s="124"/>
      <c r="I246" s="125"/>
      <c r="J246" s="125"/>
      <c r="K246" s="126"/>
      <c r="L246" s="127"/>
      <c r="M246" s="127"/>
      <c r="N246" s="124"/>
      <c r="O246" s="117" t="str">
        <f>IF(ISBLANK($N246),"",VLOOKUP($N246,'Clés d''affectation'!$B$2:$E$200,2,0))</f>
        <v/>
      </c>
      <c r="P246" s="130" t="str">
        <f t="shared" si="3"/>
        <v/>
      </c>
      <c r="Q246" s="15"/>
      <c r="R246" s="135"/>
      <c r="S246" s="131"/>
      <c r="T246" s="122"/>
    </row>
    <row r="247" spans="1:20" ht="15" customHeight="1" x14ac:dyDescent="0.3">
      <c r="A247" s="122"/>
      <c r="B247" s="123"/>
      <c r="C247" s="124"/>
      <c r="D247" s="124"/>
      <c r="E247" s="124"/>
      <c r="F247" s="124"/>
      <c r="G247" s="127"/>
      <c r="H247" s="124"/>
      <c r="I247" s="125"/>
      <c r="J247" s="125"/>
      <c r="K247" s="126"/>
      <c r="L247" s="127"/>
      <c r="M247" s="127"/>
      <c r="N247" s="124"/>
      <c r="O247" s="117" t="str">
        <f>IF(ISBLANK($N247),"",VLOOKUP($N247,'Clés d''affectation'!$B$2:$E$200,2,0))</f>
        <v/>
      </c>
      <c r="P247" s="130" t="str">
        <f t="shared" si="3"/>
        <v/>
      </c>
      <c r="Q247" s="15"/>
      <c r="R247" s="135"/>
      <c r="S247" s="131"/>
      <c r="T247" s="122"/>
    </row>
    <row r="248" spans="1:20" ht="15" customHeight="1" x14ac:dyDescent="0.3">
      <c r="A248" s="122"/>
      <c r="B248" s="123"/>
      <c r="C248" s="124"/>
      <c r="D248" s="124"/>
      <c r="E248" s="124"/>
      <c r="F248" s="124"/>
      <c r="G248" s="127"/>
      <c r="H248" s="124"/>
      <c r="I248" s="125"/>
      <c r="J248" s="125"/>
      <c r="K248" s="126"/>
      <c r="L248" s="127"/>
      <c r="M248" s="127"/>
      <c r="N248" s="124"/>
      <c r="O248" s="117" t="str">
        <f>IF(ISBLANK($N248),"",VLOOKUP($N248,'Clés d''affectation'!$B$2:$E$200,2,0))</f>
        <v/>
      </c>
      <c r="P248" s="130" t="str">
        <f t="shared" si="3"/>
        <v/>
      </c>
      <c r="Q248" s="15"/>
      <c r="R248" s="135"/>
      <c r="S248" s="131"/>
      <c r="T248" s="122"/>
    </row>
    <row r="249" spans="1:20" ht="15" customHeight="1" x14ac:dyDescent="0.3">
      <c r="A249" s="122"/>
      <c r="B249" s="123"/>
      <c r="C249" s="124"/>
      <c r="D249" s="124"/>
      <c r="E249" s="124"/>
      <c r="F249" s="124"/>
      <c r="G249" s="127"/>
      <c r="H249" s="124"/>
      <c r="I249" s="125"/>
      <c r="J249" s="125"/>
      <c r="K249" s="126"/>
      <c r="L249" s="127"/>
      <c r="M249" s="127"/>
      <c r="N249" s="124"/>
      <c r="O249" s="117" t="str">
        <f>IF(ISBLANK($N249),"",VLOOKUP($N249,'Clés d''affectation'!$B$2:$E$200,2,0))</f>
        <v/>
      </c>
      <c r="P249" s="130" t="str">
        <f t="shared" si="3"/>
        <v/>
      </c>
      <c r="Q249" s="15"/>
      <c r="R249" s="135"/>
      <c r="S249" s="131"/>
      <c r="T249" s="122"/>
    </row>
    <row r="250" spans="1:20" ht="15" customHeight="1" x14ac:dyDescent="0.3">
      <c r="A250" s="122"/>
      <c r="B250" s="123"/>
      <c r="C250" s="124"/>
      <c r="D250" s="124"/>
      <c r="E250" s="124"/>
      <c r="F250" s="124"/>
      <c r="G250" s="127"/>
      <c r="H250" s="124"/>
      <c r="I250" s="125"/>
      <c r="J250" s="125"/>
      <c r="K250" s="126"/>
      <c r="L250" s="127"/>
      <c r="M250" s="127"/>
      <c r="N250" s="124"/>
      <c r="O250" s="117" t="str">
        <f>IF(ISBLANK($N250),"",VLOOKUP($N250,'Clés d''affectation'!$B$2:$E$200,2,0))</f>
        <v/>
      </c>
      <c r="P250" s="130" t="str">
        <f t="shared" si="3"/>
        <v/>
      </c>
      <c r="Q250" s="15"/>
      <c r="R250" s="135"/>
      <c r="S250" s="131"/>
      <c r="T250" s="122"/>
    </row>
    <row r="251" spans="1:20" ht="15" customHeight="1" x14ac:dyDescent="0.3">
      <c r="A251" s="122"/>
      <c r="B251" s="123"/>
      <c r="C251" s="124"/>
      <c r="D251" s="124"/>
      <c r="E251" s="124"/>
      <c r="F251" s="124"/>
      <c r="G251" s="127"/>
      <c r="H251" s="124"/>
      <c r="I251" s="125"/>
      <c r="J251" s="125"/>
      <c r="K251" s="126"/>
      <c r="L251" s="127"/>
      <c r="M251" s="127"/>
      <c r="N251" s="124"/>
      <c r="O251" s="117" t="str">
        <f>IF(ISBLANK($N251),"",VLOOKUP($N251,'Clés d''affectation'!$B$2:$E$200,2,0))</f>
        <v/>
      </c>
      <c r="P251" s="130" t="str">
        <f t="shared" si="3"/>
        <v/>
      </c>
      <c r="Q251" s="15"/>
      <c r="R251" s="135"/>
      <c r="S251" s="131"/>
      <c r="T251" s="122"/>
    </row>
    <row r="252" spans="1:20" ht="15" customHeight="1" x14ac:dyDescent="0.3">
      <c r="A252" s="122"/>
      <c r="B252" s="123"/>
      <c r="C252" s="124"/>
      <c r="D252" s="124"/>
      <c r="E252" s="124"/>
      <c r="F252" s="124"/>
      <c r="G252" s="127"/>
      <c r="H252" s="124"/>
      <c r="I252" s="125"/>
      <c r="J252" s="125"/>
      <c r="K252" s="126"/>
      <c r="L252" s="127"/>
      <c r="M252" s="127"/>
      <c r="N252" s="124"/>
      <c r="O252" s="117" t="str">
        <f>IF(ISBLANK($N252),"",VLOOKUP($N252,'Clés d''affectation'!$B$2:$E$200,2,0))</f>
        <v/>
      </c>
      <c r="P252" s="130" t="str">
        <f t="shared" si="3"/>
        <v/>
      </c>
      <c r="Q252" s="15"/>
      <c r="R252" s="135"/>
      <c r="S252" s="131"/>
      <c r="T252" s="122"/>
    </row>
    <row r="253" spans="1:20" ht="15" customHeight="1" x14ac:dyDescent="0.3">
      <c r="A253" s="122"/>
      <c r="B253" s="123"/>
      <c r="C253" s="124"/>
      <c r="D253" s="124"/>
      <c r="E253" s="124"/>
      <c r="F253" s="124"/>
      <c r="G253" s="127"/>
      <c r="H253" s="124"/>
      <c r="I253" s="125"/>
      <c r="J253" s="125"/>
      <c r="K253" s="126"/>
      <c r="L253" s="127"/>
      <c r="M253" s="127"/>
      <c r="N253" s="124"/>
      <c r="O253" s="117" t="str">
        <f>IF(ISBLANK($N253),"",VLOOKUP($N253,'Clés d''affectation'!$B$2:$E$200,2,0))</f>
        <v/>
      </c>
      <c r="P253" s="130" t="str">
        <f t="shared" si="3"/>
        <v/>
      </c>
      <c r="Q253" s="15"/>
      <c r="R253" s="135"/>
      <c r="S253" s="131"/>
      <c r="T253" s="122"/>
    </row>
    <row r="254" spans="1:20" ht="15" customHeight="1" x14ac:dyDescent="0.3">
      <c r="A254" s="122"/>
      <c r="B254" s="123"/>
      <c r="C254" s="124"/>
      <c r="D254" s="124"/>
      <c r="E254" s="124"/>
      <c r="F254" s="124"/>
      <c r="G254" s="127"/>
      <c r="H254" s="124"/>
      <c r="I254" s="125"/>
      <c r="J254" s="125"/>
      <c r="K254" s="126"/>
      <c r="L254" s="127"/>
      <c r="M254" s="127"/>
      <c r="N254" s="124"/>
      <c r="O254" s="117" t="str">
        <f>IF(ISBLANK($N254),"",VLOOKUP($N254,'Clés d''affectation'!$B$2:$E$200,2,0))</f>
        <v/>
      </c>
      <c r="P254" s="130" t="str">
        <f t="shared" si="3"/>
        <v/>
      </c>
      <c r="Q254" s="15"/>
      <c r="R254" s="135"/>
      <c r="S254" s="131"/>
      <c r="T254" s="122"/>
    </row>
    <row r="255" spans="1:20" ht="15" customHeight="1" x14ac:dyDescent="0.3">
      <c r="A255" s="122"/>
      <c r="B255" s="123"/>
      <c r="C255" s="124"/>
      <c r="D255" s="124"/>
      <c r="E255" s="124"/>
      <c r="F255" s="124"/>
      <c r="G255" s="127"/>
      <c r="H255" s="124"/>
      <c r="I255" s="125"/>
      <c r="J255" s="125"/>
      <c r="K255" s="126"/>
      <c r="L255" s="127"/>
      <c r="M255" s="127"/>
      <c r="N255" s="124"/>
      <c r="O255" s="117" t="str">
        <f>IF(ISBLANK($N255),"",VLOOKUP($N255,'Clés d''affectation'!$B$2:$E$200,2,0))</f>
        <v/>
      </c>
      <c r="P255" s="130" t="str">
        <f t="shared" si="3"/>
        <v/>
      </c>
      <c r="Q255" s="15"/>
      <c r="R255" s="135"/>
      <c r="S255" s="131"/>
      <c r="T255" s="122"/>
    </row>
    <row r="256" spans="1:20" ht="15" customHeight="1" x14ac:dyDescent="0.3">
      <c r="A256" s="122"/>
      <c r="B256" s="123"/>
      <c r="C256" s="124"/>
      <c r="D256" s="124"/>
      <c r="E256" s="124"/>
      <c r="F256" s="124"/>
      <c r="G256" s="127"/>
      <c r="H256" s="124"/>
      <c r="I256" s="125"/>
      <c r="J256" s="125"/>
      <c r="K256" s="126"/>
      <c r="L256" s="127"/>
      <c r="M256" s="127"/>
      <c r="N256" s="124"/>
      <c r="O256" s="117" t="str">
        <f>IF(ISBLANK($N256),"",VLOOKUP($N256,'Clés d''affectation'!$B$2:$E$200,2,0))</f>
        <v/>
      </c>
      <c r="P256" s="130" t="str">
        <f t="shared" si="3"/>
        <v/>
      </c>
      <c r="Q256" s="15"/>
      <c r="R256" s="135"/>
      <c r="S256" s="131"/>
      <c r="T256" s="122"/>
    </row>
    <row r="257" spans="1:20" ht="15" customHeight="1" x14ac:dyDescent="0.3">
      <c r="A257" s="122"/>
      <c r="B257" s="123"/>
      <c r="C257" s="124"/>
      <c r="D257" s="124"/>
      <c r="E257" s="124"/>
      <c r="F257" s="124"/>
      <c r="G257" s="127"/>
      <c r="H257" s="124"/>
      <c r="I257" s="125"/>
      <c r="J257" s="125"/>
      <c r="K257" s="126"/>
      <c r="L257" s="127"/>
      <c r="M257" s="127"/>
      <c r="N257" s="124"/>
      <c r="O257" s="117" t="str">
        <f>IF(ISBLANK($N257),"",VLOOKUP($N257,'Clés d''affectation'!$B$2:$E$200,2,0))</f>
        <v/>
      </c>
      <c r="P257" s="130" t="str">
        <f t="shared" si="3"/>
        <v/>
      </c>
      <c r="Q257" s="15"/>
      <c r="R257" s="135"/>
      <c r="S257" s="131"/>
      <c r="T257" s="122"/>
    </row>
    <row r="258" spans="1:20" ht="15" customHeight="1" x14ac:dyDescent="0.3">
      <c r="A258" s="122"/>
      <c r="B258" s="123"/>
      <c r="C258" s="124"/>
      <c r="D258" s="124"/>
      <c r="E258" s="124"/>
      <c r="F258" s="124"/>
      <c r="G258" s="127"/>
      <c r="H258" s="124"/>
      <c r="I258" s="125"/>
      <c r="J258" s="125"/>
      <c r="K258" s="126"/>
      <c r="L258" s="127"/>
      <c r="M258" s="127"/>
      <c r="N258" s="124"/>
      <c r="O258" s="117" t="str">
        <f>IF(ISBLANK($N258),"",VLOOKUP($N258,'Clés d''affectation'!$B$2:$E$200,2,0))</f>
        <v/>
      </c>
      <c r="P258" s="130" t="str">
        <f t="shared" si="3"/>
        <v/>
      </c>
      <c r="Q258" s="15"/>
      <c r="R258" s="135"/>
      <c r="S258" s="131"/>
      <c r="T258" s="122"/>
    </row>
    <row r="259" spans="1:20" ht="15" customHeight="1" x14ac:dyDescent="0.3">
      <c r="A259" s="122"/>
      <c r="B259" s="123"/>
      <c r="C259" s="124"/>
      <c r="D259" s="124"/>
      <c r="E259" s="124"/>
      <c r="F259" s="124"/>
      <c r="G259" s="127"/>
      <c r="H259" s="124"/>
      <c r="I259" s="125"/>
      <c r="J259" s="125"/>
      <c r="K259" s="126"/>
      <c r="L259" s="127"/>
      <c r="M259" s="127"/>
      <c r="N259" s="124"/>
      <c r="O259" s="117" t="str">
        <f>IF(ISBLANK($N259),"",VLOOKUP($N259,'Clés d''affectation'!$B$2:$E$200,2,0))</f>
        <v/>
      </c>
      <c r="P259" s="130" t="str">
        <f t="shared" si="3"/>
        <v/>
      </c>
      <c r="Q259" s="15"/>
      <c r="R259" s="135"/>
      <c r="S259" s="131"/>
      <c r="T259" s="122"/>
    </row>
    <row r="260" spans="1:20" ht="15" customHeight="1" x14ac:dyDescent="0.3">
      <c r="A260" s="122"/>
      <c r="B260" s="123"/>
      <c r="C260" s="124"/>
      <c r="D260" s="124"/>
      <c r="E260" s="124"/>
      <c r="F260" s="124"/>
      <c r="G260" s="127"/>
      <c r="H260" s="124"/>
      <c r="I260" s="125"/>
      <c r="J260" s="125"/>
      <c r="K260" s="126"/>
      <c r="L260" s="127"/>
      <c r="M260" s="127"/>
      <c r="N260" s="124"/>
      <c r="O260" s="117" t="str">
        <f>IF(ISBLANK($N260),"",VLOOKUP($N260,'Clés d''affectation'!$B$2:$E$200,2,0))</f>
        <v/>
      </c>
      <c r="P260" s="130" t="str">
        <f t="shared" ref="P260:P323" si="4">IF(ISBLANK($N260),"",$M260*$O260)</f>
        <v/>
      </c>
      <c r="Q260" s="15"/>
      <c r="R260" s="135"/>
      <c r="S260" s="131"/>
      <c r="T260" s="122"/>
    </row>
    <row r="261" spans="1:20" ht="15" customHeight="1" x14ac:dyDescent="0.3">
      <c r="A261" s="122"/>
      <c r="B261" s="123"/>
      <c r="C261" s="124"/>
      <c r="D261" s="124"/>
      <c r="E261" s="124"/>
      <c r="F261" s="124"/>
      <c r="G261" s="127"/>
      <c r="H261" s="124"/>
      <c r="I261" s="125"/>
      <c r="J261" s="125"/>
      <c r="K261" s="126"/>
      <c r="L261" s="127"/>
      <c r="M261" s="127"/>
      <c r="N261" s="124"/>
      <c r="O261" s="117" t="str">
        <f>IF(ISBLANK($N261),"",VLOOKUP($N261,'Clés d''affectation'!$B$2:$E$200,2,0))</f>
        <v/>
      </c>
      <c r="P261" s="130" t="str">
        <f t="shared" si="4"/>
        <v/>
      </c>
      <c r="Q261" s="15"/>
      <c r="R261" s="135"/>
      <c r="S261" s="131"/>
      <c r="T261" s="122"/>
    </row>
    <row r="262" spans="1:20" ht="15" customHeight="1" x14ac:dyDescent="0.3">
      <c r="A262" s="122"/>
      <c r="B262" s="123"/>
      <c r="C262" s="124"/>
      <c r="D262" s="124"/>
      <c r="E262" s="124"/>
      <c r="F262" s="124"/>
      <c r="G262" s="127"/>
      <c r="H262" s="124"/>
      <c r="I262" s="125"/>
      <c r="J262" s="125"/>
      <c r="K262" s="126"/>
      <c r="L262" s="127"/>
      <c r="M262" s="127"/>
      <c r="N262" s="124"/>
      <c r="O262" s="117" t="str">
        <f>IF(ISBLANK($N262),"",VLOOKUP($N262,'Clés d''affectation'!$B$2:$E$200,2,0))</f>
        <v/>
      </c>
      <c r="P262" s="130" t="str">
        <f t="shared" si="4"/>
        <v/>
      </c>
      <c r="Q262" s="15"/>
      <c r="R262" s="135"/>
      <c r="S262" s="131"/>
      <c r="T262" s="122"/>
    </row>
    <row r="263" spans="1:20" ht="15" customHeight="1" x14ac:dyDescent="0.3">
      <c r="A263" s="122"/>
      <c r="B263" s="123"/>
      <c r="C263" s="124"/>
      <c r="D263" s="124"/>
      <c r="E263" s="124"/>
      <c r="F263" s="124"/>
      <c r="G263" s="127"/>
      <c r="H263" s="124"/>
      <c r="I263" s="125"/>
      <c r="J263" s="125"/>
      <c r="K263" s="126"/>
      <c r="L263" s="127"/>
      <c r="M263" s="127"/>
      <c r="N263" s="124"/>
      <c r="O263" s="117" t="str">
        <f>IF(ISBLANK($N263),"",VLOOKUP($N263,'Clés d''affectation'!$B$2:$E$200,2,0))</f>
        <v/>
      </c>
      <c r="P263" s="130" t="str">
        <f t="shared" si="4"/>
        <v/>
      </c>
      <c r="Q263" s="15"/>
      <c r="R263" s="135"/>
      <c r="S263" s="131"/>
      <c r="T263" s="122"/>
    </row>
    <row r="264" spans="1:20" ht="15" customHeight="1" x14ac:dyDescent="0.3">
      <c r="A264" s="122"/>
      <c r="B264" s="123"/>
      <c r="C264" s="124"/>
      <c r="D264" s="124"/>
      <c r="E264" s="124"/>
      <c r="F264" s="124"/>
      <c r="G264" s="127"/>
      <c r="H264" s="124"/>
      <c r="I264" s="125"/>
      <c r="J264" s="125"/>
      <c r="K264" s="126"/>
      <c r="L264" s="127"/>
      <c r="M264" s="127"/>
      <c r="N264" s="124"/>
      <c r="O264" s="117" t="str">
        <f>IF(ISBLANK($N264),"",VLOOKUP($N264,'Clés d''affectation'!$B$2:$E$200,2,0))</f>
        <v/>
      </c>
      <c r="P264" s="130" t="str">
        <f t="shared" si="4"/>
        <v/>
      </c>
      <c r="Q264" s="15"/>
      <c r="R264" s="135"/>
      <c r="S264" s="131"/>
      <c r="T264" s="122"/>
    </row>
    <row r="265" spans="1:20" ht="15" customHeight="1" x14ac:dyDescent="0.3">
      <c r="A265" s="122"/>
      <c r="B265" s="123"/>
      <c r="C265" s="124"/>
      <c r="D265" s="124"/>
      <c r="E265" s="124"/>
      <c r="F265" s="124"/>
      <c r="G265" s="127"/>
      <c r="H265" s="124"/>
      <c r="I265" s="125"/>
      <c r="J265" s="125"/>
      <c r="K265" s="126"/>
      <c r="L265" s="127"/>
      <c r="M265" s="127"/>
      <c r="N265" s="124"/>
      <c r="O265" s="117" t="str">
        <f>IF(ISBLANK($N265),"",VLOOKUP($N265,'Clés d''affectation'!$B$2:$E$200,2,0))</f>
        <v/>
      </c>
      <c r="P265" s="130" t="str">
        <f t="shared" si="4"/>
        <v/>
      </c>
      <c r="Q265" s="15"/>
      <c r="R265" s="135"/>
      <c r="S265" s="131"/>
      <c r="T265" s="122"/>
    </row>
    <row r="266" spans="1:20" ht="15" customHeight="1" x14ac:dyDescent="0.3">
      <c r="A266" s="122"/>
      <c r="B266" s="123"/>
      <c r="C266" s="124"/>
      <c r="D266" s="124"/>
      <c r="E266" s="124"/>
      <c r="F266" s="124"/>
      <c r="G266" s="127"/>
      <c r="H266" s="124"/>
      <c r="I266" s="125"/>
      <c r="J266" s="125"/>
      <c r="K266" s="126"/>
      <c r="L266" s="127"/>
      <c r="M266" s="127"/>
      <c r="N266" s="124"/>
      <c r="O266" s="117" t="str">
        <f>IF(ISBLANK($N266),"",VLOOKUP($N266,'Clés d''affectation'!$B$2:$E$200,2,0))</f>
        <v/>
      </c>
      <c r="P266" s="130" t="str">
        <f t="shared" si="4"/>
        <v/>
      </c>
      <c r="Q266" s="15"/>
      <c r="R266" s="135"/>
      <c r="S266" s="131"/>
      <c r="T266" s="122"/>
    </row>
    <row r="267" spans="1:20" ht="15" customHeight="1" x14ac:dyDescent="0.3">
      <c r="A267" s="122"/>
      <c r="B267" s="123"/>
      <c r="C267" s="124"/>
      <c r="D267" s="124"/>
      <c r="E267" s="124"/>
      <c r="F267" s="124"/>
      <c r="G267" s="127"/>
      <c r="H267" s="124"/>
      <c r="I267" s="125"/>
      <c r="J267" s="125"/>
      <c r="K267" s="126"/>
      <c r="L267" s="127"/>
      <c r="M267" s="127"/>
      <c r="N267" s="124"/>
      <c r="O267" s="117" t="str">
        <f>IF(ISBLANK($N267),"",VLOOKUP($N267,'Clés d''affectation'!$B$2:$E$200,2,0))</f>
        <v/>
      </c>
      <c r="P267" s="130" t="str">
        <f t="shared" si="4"/>
        <v/>
      </c>
      <c r="Q267" s="15"/>
      <c r="R267" s="135"/>
      <c r="S267" s="131"/>
      <c r="T267" s="122"/>
    </row>
    <row r="268" spans="1:20" ht="15" customHeight="1" x14ac:dyDescent="0.3">
      <c r="A268" s="122"/>
      <c r="B268" s="123"/>
      <c r="C268" s="124"/>
      <c r="D268" s="124"/>
      <c r="E268" s="124"/>
      <c r="F268" s="124"/>
      <c r="G268" s="127"/>
      <c r="H268" s="124"/>
      <c r="I268" s="125"/>
      <c r="J268" s="125"/>
      <c r="K268" s="126"/>
      <c r="L268" s="127"/>
      <c r="M268" s="127"/>
      <c r="N268" s="124"/>
      <c r="O268" s="117" t="str">
        <f>IF(ISBLANK($N268),"",VLOOKUP($N268,'Clés d''affectation'!$B$2:$E$200,2,0))</f>
        <v/>
      </c>
      <c r="P268" s="130" t="str">
        <f t="shared" si="4"/>
        <v/>
      </c>
      <c r="Q268" s="15"/>
      <c r="R268" s="135"/>
      <c r="S268" s="131"/>
      <c r="T268" s="122"/>
    </row>
    <row r="269" spans="1:20" ht="15" customHeight="1" x14ac:dyDescent="0.3">
      <c r="A269" s="122"/>
      <c r="B269" s="123"/>
      <c r="C269" s="124"/>
      <c r="D269" s="124"/>
      <c r="E269" s="124"/>
      <c r="F269" s="124"/>
      <c r="G269" s="127"/>
      <c r="H269" s="124"/>
      <c r="I269" s="125"/>
      <c r="J269" s="125"/>
      <c r="K269" s="126"/>
      <c r="L269" s="127"/>
      <c r="M269" s="127"/>
      <c r="N269" s="124"/>
      <c r="O269" s="117" t="str">
        <f>IF(ISBLANK($N269),"",VLOOKUP($N269,'Clés d''affectation'!$B$2:$E$200,2,0))</f>
        <v/>
      </c>
      <c r="P269" s="130" t="str">
        <f t="shared" si="4"/>
        <v/>
      </c>
      <c r="Q269" s="15"/>
      <c r="R269" s="135"/>
      <c r="S269" s="131"/>
      <c r="T269" s="122"/>
    </row>
    <row r="270" spans="1:20" ht="15" customHeight="1" x14ac:dyDescent="0.3">
      <c r="A270" s="122"/>
      <c r="B270" s="123"/>
      <c r="C270" s="124"/>
      <c r="D270" s="124"/>
      <c r="E270" s="124"/>
      <c r="F270" s="124"/>
      <c r="G270" s="127"/>
      <c r="H270" s="124"/>
      <c r="I270" s="125"/>
      <c r="J270" s="125"/>
      <c r="K270" s="126"/>
      <c r="L270" s="127"/>
      <c r="M270" s="127"/>
      <c r="N270" s="124"/>
      <c r="O270" s="117" t="str">
        <f>IF(ISBLANK($N270),"",VLOOKUP($N270,'Clés d''affectation'!$B$2:$E$200,2,0))</f>
        <v/>
      </c>
      <c r="P270" s="130" t="str">
        <f t="shared" si="4"/>
        <v/>
      </c>
      <c r="Q270" s="15"/>
      <c r="R270" s="135"/>
      <c r="S270" s="131"/>
      <c r="T270" s="122"/>
    </row>
    <row r="271" spans="1:20" ht="15" customHeight="1" x14ac:dyDescent="0.3">
      <c r="A271" s="122"/>
      <c r="B271" s="123"/>
      <c r="C271" s="124"/>
      <c r="D271" s="124"/>
      <c r="E271" s="124"/>
      <c r="F271" s="124"/>
      <c r="G271" s="127"/>
      <c r="H271" s="124"/>
      <c r="I271" s="125"/>
      <c r="J271" s="125"/>
      <c r="K271" s="126"/>
      <c r="L271" s="127"/>
      <c r="M271" s="127"/>
      <c r="N271" s="124"/>
      <c r="O271" s="117" t="str">
        <f>IF(ISBLANK($N271),"",VLOOKUP($N271,'Clés d''affectation'!$B$2:$E$200,2,0))</f>
        <v/>
      </c>
      <c r="P271" s="130" t="str">
        <f t="shared" si="4"/>
        <v/>
      </c>
      <c r="Q271" s="15"/>
      <c r="R271" s="135"/>
      <c r="S271" s="131"/>
      <c r="T271" s="122"/>
    </row>
    <row r="272" spans="1:20" ht="15" customHeight="1" x14ac:dyDescent="0.3">
      <c r="A272" s="122"/>
      <c r="B272" s="123"/>
      <c r="C272" s="124"/>
      <c r="D272" s="124"/>
      <c r="E272" s="124"/>
      <c r="F272" s="124"/>
      <c r="G272" s="127"/>
      <c r="H272" s="124"/>
      <c r="I272" s="125"/>
      <c r="J272" s="125"/>
      <c r="K272" s="126"/>
      <c r="L272" s="127"/>
      <c r="M272" s="127"/>
      <c r="N272" s="124"/>
      <c r="O272" s="117" t="str">
        <f>IF(ISBLANK($N272),"",VLOOKUP($N272,'Clés d''affectation'!$B$2:$E$200,2,0))</f>
        <v/>
      </c>
      <c r="P272" s="130" t="str">
        <f t="shared" si="4"/>
        <v/>
      </c>
      <c r="Q272" s="15"/>
      <c r="R272" s="135"/>
      <c r="S272" s="131"/>
      <c r="T272" s="122"/>
    </row>
    <row r="273" spans="1:20" ht="15" customHeight="1" x14ac:dyDescent="0.3">
      <c r="A273" s="122"/>
      <c r="B273" s="123"/>
      <c r="C273" s="124"/>
      <c r="D273" s="124"/>
      <c r="E273" s="124"/>
      <c r="F273" s="124"/>
      <c r="G273" s="127"/>
      <c r="H273" s="124"/>
      <c r="I273" s="125"/>
      <c r="J273" s="125"/>
      <c r="K273" s="126"/>
      <c r="L273" s="127"/>
      <c r="M273" s="127"/>
      <c r="N273" s="124"/>
      <c r="O273" s="117" t="str">
        <f>IF(ISBLANK($N273),"",VLOOKUP($N273,'Clés d''affectation'!$B$2:$E$200,2,0))</f>
        <v/>
      </c>
      <c r="P273" s="130" t="str">
        <f t="shared" si="4"/>
        <v/>
      </c>
      <c r="Q273" s="15"/>
      <c r="R273" s="135"/>
      <c r="S273" s="131"/>
      <c r="T273" s="122"/>
    </row>
    <row r="274" spans="1:20" ht="15" customHeight="1" x14ac:dyDescent="0.3">
      <c r="A274" s="122"/>
      <c r="B274" s="123"/>
      <c r="C274" s="124"/>
      <c r="D274" s="124"/>
      <c r="E274" s="124"/>
      <c r="F274" s="124"/>
      <c r="G274" s="127"/>
      <c r="H274" s="124"/>
      <c r="I274" s="125"/>
      <c r="J274" s="125"/>
      <c r="K274" s="126"/>
      <c r="L274" s="127"/>
      <c r="M274" s="127"/>
      <c r="N274" s="124"/>
      <c r="O274" s="117" t="str">
        <f>IF(ISBLANK($N274),"",VLOOKUP($N274,'Clés d''affectation'!$B$2:$E$200,2,0))</f>
        <v/>
      </c>
      <c r="P274" s="130" t="str">
        <f t="shared" si="4"/>
        <v/>
      </c>
      <c r="Q274" s="15"/>
      <c r="R274" s="135"/>
      <c r="S274" s="131"/>
      <c r="T274" s="122"/>
    </row>
    <row r="275" spans="1:20" ht="15" customHeight="1" x14ac:dyDescent="0.3">
      <c r="A275" s="122"/>
      <c r="B275" s="123"/>
      <c r="C275" s="124"/>
      <c r="D275" s="124"/>
      <c r="E275" s="124"/>
      <c r="F275" s="124"/>
      <c r="G275" s="127"/>
      <c r="H275" s="124"/>
      <c r="I275" s="125"/>
      <c r="J275" s="125"/>
      <c r="K275" s="126"/>
      <c r="L275" s="127"/>
      <c r="M275" s="127"/>
      <c r="N275" s="124"/>
      <c r="O275" s="117" t="str">
        <f>IF(ISBLANK($N275),"",VLOOKUP($N275,'Clés d''affectation'!$B$2:$E$200,2,0))</f>
        <v/>
      </c>
      <c r="P275" s="130" t="str">
        <f t="shared" si="4"/>
        <v/>
      </c>
      <c r="Q275" s="15"/>
      <c r="R275" s="135"/>
      <c r="S275" s="131"/>
      <c r="T275" s="122"/>
    </row>
    <row r="276" spans="1:20" ht="15" customHeight="1" x14ac:dyDescent="0.3">
      <c r="A276" s="122"/>
      <c r="B276" s="123"/>
      <c r="C276" s="124"/>
      <c r="D276" s="124"/>
      <c r="E276" s="124"/>
      <c r="F276" s="124"/>
      <c r="G276" s="127"/>
      <c r="H276" s="124"/>
      <c r="I276" s="125"/>
      <c r="J276" s="125"/>
      <c r="K276" s="126"/>
      <c r="L276" s="127"/>
      <c r="M276" s="127"/>
      <c r="N276" s="124"/>
      <c r="O276" s="117" t="str">
        <f>IF(ISBLANK($N276),"",VLOOKUP($N276,'Clés d''affectation'!$B$2:$E$200,2,0))</f>
        <v/>
      </c>
      <c r="P276" s="130" t="str">
        <f t="shared" si="4"/>
        <v/>
      </c>
      <c r="Q276" s="15"/>
      <c r="R276" s="135"/>
      <c r="S276" s="131"/>
      <c r="T276" s="122"/>
    </row>
    <row r="277" spans="1:20" ht="15" customHeight="1" x14ac:dyDescent="0.3">
      <c r="A277" s="122"/>
      <c r="B277" s="123"/>
      <c r="C277" s="124"/>
      <c r="D277" s="124"/>
      <c r="E277" s="124"/>
      <c r="F277" s="124"/>
      <c r="G277" s="127"/>
      <c r="H277" s="124"/>
      <c r="I277" s="125"/>
      <c r="J277" s="125"/>
      <c r="K277" s="126"/>
      <c r="L277" s="127"/>
      <c r="M277" s="127"/>
      <c r="N277" s="124"/>
      <c r="O277" s="117" t="str">
        <f>IF(ISBLANK($N277),"",VLOOKUP($N277,'Clés d''affectation'!$B$2:$E$200,2,0))</f>
        <v/>
      </c>
      <c r="P277" s="130" t="str">
        <f t="shared" si="4"/>
        <v/>
      </c>
      <c r="Q277" s="15"/>
      <c r="R277" s="135"/>
      <c r="S277" s="131"/>
      <c r="T277" s="122"/>
    </row>
    <row r="278" spans="1:20" ht="15" customHeight="1" x14ac:dyDescent="0.3">
      <c r="A278" s="122"/>
      <c r="B278" s="123"/>
      <c r="C278" s="124"/>
      <c r="D278" s="124"/>
      <c r="E278" s="124"/>
      <c r="F278" s="124"/>
      <c r="G278" s="127"/>
      <c r="H278" s="124"/>
      <c r="I278" s="125"/>
      <c r="J278" s="125"/>
      <c r="K278" s="126"/>
      <c r="L278" s="127"/>
      <c r="M278" s="127"/>
      <c r="N278" s="124"/>
      <c r="O278" s="117" t="str">
        <f>IF(ISBLANK($N278),"",VLOOKUP($N278,'Clés d''affectation'!$B$2:$E$200,2,0))</f>
        <v/>
      </c>
      <c r="P278" s="130" t="str">
        <f t="shared" si="4"/>
        <v/>
      </c>
      <c r="Q278" s="15"/>
      <c r="R278" s="135"/>
      <c r="S278" s="131"/>
      <c r="T278" s="122"/>
    </row>
    <row r="279" spans="1:20" ht="15" customHeight="1" x14ac:dyDescent="0.3">
      <c r="A279" s="122"/>
      <c r="B279" s="123"/>
      <c r="C279" s="124"/>
      <c r="D279" s="124"/>
      <c r="E279" s="124"/>
      <c r="F279" s="124"/>
      <c r="G279" s="127"/>
      <c r="H279" s="124"/>
      <c r="I279" s="125"/>
      <c r="J279" s="125"/>
      <c r="K279" s="126"/>
      <c r="L279" s="127"/>
      <c r="M279" s="127"/>
      <c r="N279" s="124"/>
      <c r="O279" s="117" t="str">
        <f>IF(ISBLANK($N279),"",VLOOKUP($N279,'Clés d''affectation'!$B$2:$E$200,2,0))</f>
        <v/>
      </c>
      <c r="P279" s="130" t="str">
        <f t="shared" si="4"/>
        <v/>
      </c>
      <c r="Q279" s="15"/>
      <c r="R279" s="135"/>
      <c r="S279" s="131"/>
      <c r="T279" s="122"/>
    </row>
    <row r="280" spans="1:20" ht="15" customHeight="1" x14ac:dyDescent="0.3">
      <c r="A280" s="122"/>
      <c r="B280" s="123"/>
      <c r="C280" s="124"/>
      <c r="D280" s="124"/>
      <c r="E280" s="124"/>
      <c r="F280" s="124"/>
      <c r="G280" s="127"/>
      <c r="H280" s="124"/>
      <c r="I280" s="125"/>
      <c r="J280" s="125"/>
      <c r="K280" s="126"/>
      <c r="L280" s="127"/>
      <c r="M280" s="127"/>
      <c r="N280" s="124"/>
      <c r="O280" s="117" t="str">
        <f>IF(ISBLANK($N280),"",VLOOKUP($N280,'Clés d''affectation'!$B$2:$E$200,2,0))</f>
        <v/>
      </c>
      <c r="P280" s="130" t="str">
        <f t="shared" si="4"/>
        <v/>
      </c>
      <c r="Q280" s="15"/>
      <c r="R280" s="135"/>
      <c r="S280" s="131"/>
      <c r="T280" s="122"/>
    </row>
    <row r="281" spans="1:20" ht="15" customHeight="1" x14ac:dyDescent="0.3">
      <c r="A281" s="122"/>
      <c r="B281" s="123"/>
      <c r="C281" s="124"/>
      <c r="D281" s="124"/>
      <c r="E281" s="124"/>
      <c r="F281" s="124"/>
      <c r="G281" s="127"/>
      <c r="H281" s="124"/>
      <c r="I281" s="125"/>
      <c r="J281" s="125"/>
      <c r="K281" s="126"/>
      <c r="L281" s="127"/>
      <c r="M281" s="127"/>
      <c r="N281" s="124"/>
      <c r="O281" s="117" t="str">
        <f>IF(ISBLANK($N281),"",VLOOKUP($N281,'Clés d''affectation'!$B$2:$E$200,2,0))</f>
        <v/>
      </c>
      <c r="P281" s="130" t="str">
        <f t="shared" si="4"/>
        <v/>
      </c>
      <c r="Q281" s="15"/>
      <c r="R281" s="135"/>
      <c r="S281" s="131"/>
      <c r="T281" s="122"/>
    </row>
    <row r="282" spans="1:20" ht="15" customHeight="1" x14ac:dyDescent="0.3">
      <c r="A282" s="122"/>
      <c r="B282" s="123"/>
      <c r="C282" s="124"/>
      <c r="D282" s="124"/>
      <c r="E282" s="124"/>
      <c r="F282" s="124"/>
      <c r="G282" s="127"/>
      <c r="H282" s="124"/>
      <c r="I282" s="125"/>
      <c r="J282" s="125"/>
      <c r="K282" s="126"/>
      <c r="L282" s="127"/>
      <c r="M282" s="127"/>
      <c r="N282" s="124"/>
      <c r="O282" s="117" t="str">
        <f>IF(ISBLANK($N282),"",VLOOKUP($N282,'Clés d''affectation'!$B$2:$E$200,2,0))</f>
        <v/>
      </c>
      <c r="P282" s="130" t="str">
        <f t="shared" si="4"/>
        <v/>
      </c>
      <c r="Q282" s="15"/>
      <c r="R282" s="135"/>
      <c r="S282" s="131"/>
      <c r="T282" s="122"/>
    </row>
    <row r="283" spans="1:20" ht="15" customHeight="1" x14ac:dyDescent="0.3">
      <c r="A283" s="122"/>
      <c r="B283" s="123"/>
      <c r="C283" s="124"/>
      <c r="D283" s="124"/>
      <c r="E283" s="124"/>
      <c r="F283" s="124"/>
      <c r="G283" s="127"/>
      <c r="H283" s="124"/>
      <c r="I283" s="125"/>
      <c r="J283" s="125"/>
      <c r="K283" s="126"/>
      <c r="L283" s="127"/>
      <c r="M283" s="127"/>
      <c r="N283" s="124"/>
      <c r="O283" s="117" t="str">
        <f>IF(ISBLANK($N283),"",VLOOKUP($N283,'Clés d''affectation'!$B$2:$E$200,2,0))</f>
        <v/>
      </c>
      <c r="P283" s="130" t="str">
        <f t="shared" si="4"/>
        <v/>
      </c>
      <c r="Q283" s="15"/>
      <c r="R283" s="135"/>
      <c r="S283" s="131"/>
      <c r="T283" s="122"/>
    </row>
    <row r="284" spans="1:20" ht="15" customHeight="1" x14ac:dyDescent="0.3">
      <c r="A284" s="122"/>
      <c r="B284" s="123"/>
      <c r="C284" s="124"/>
      <c r="D284" s="124"/>
      <c r="E284" s="124"/>
      <c r="F284" s="124"/>
      <c r="G284" s="127"/>
      <c r="H284" s="124"/>
      <c r="I284" s="125"/>
      <c r="J284" s="125"/>
      <c r="K284" s="126"/>
      <c r="L284" s="127"/>
      <c r="M284" s="127"/>
      <c r="N284" s="124"/>
      <c r="O284" s="117" t="str">
        <f>IF(ISBLANK($N284),"",VLOOKUP($N284,'Clés d''affectation'!$B$2:$E$200,2,0))</f>
        <v/>
      </c>
      <c r="P284" s="130" t="str">
        <f t="shared" si="4"/>
        <v/>
      </c>
      <c r="Q284" s="15"/>
      <c r="R284" s="135"/>
      <c r="S284" s="131"/>
      <c r="T284" s="122"/>
    </row>
    <row r="285" spans="1:20" ht="15" customHeight="1" x14ac:dyDescent="0.3">
      <c r="A285" s="122"/>
      <c r="B285" s="123"/>
      <c r="C285" s="124"/>
      <c r="D285" s="124"/>
      <c r="E285" s="124"/>
      <c r="F285" s="124"/>
      <c r="G285" s="127"/>
      <c r="H285" s="124"/>
      <c r="I285" s="125"/>
      <c r="J285" s="125"/>
      <c r="K285" s="126"/>
      <c r="L285" s="127"/>
      <c r="M285" s="127"/>
      <c r="N285" s="124"/>
      <c r="O285" s="117" t="str">
        <f>IF(ISBLANK($N285),"",VLOOKUP($N285,'Clés d''affectation'!$B$2:$E$200,2,0))</f>
        <v/>
      </c>
      <c r="P285" s="130" t="str">
        <f t="shared" si="4"/>
        <v/>
      </c>
      <c r="Q285" s="15"/>
      <c r="R285" s="135"/>
      <c r="S285" s="131"/>
      <c r="T285" s="122"/>
    </row>
    <row r="286" spans="1:20" ht="15" customHeight="1" x14ac:dyDescent="0.3">
      <c r="A286" s="122"/>
      <c r="B286" s="123"/>
      <c r="C286" s="124"/>
      <c r="D286" s="124"/>
      <c r="E286" s="124"/>
      <c r="F286" s="124"/>
      <c r="G286" s="127"/>
      <c r="H286" s="124"/>
      <c r="I286" s="125"/>
      <c r="J286" s="125"/>
      <c r="K286" s="126"/>
      <c r="L286" s="127"/>
      <c r="M286" s="127"/>
      <c r="N286" s="124"/>
      <c r="O286" s="117" t="str">
        <f>IF(ISBLANK($N286),"",VLOOKUP($N286,'Clés d''affectation'!$B$2:$E$200,2,0))</f>
        <v/>
      </c>
      <c r="P286" s="130" t="str">
        <f t="shared" si="4"/>
        <v/>
      </c>
      <c r="Q286" s="15"/>
      <c r="R286" s="135"/>
      <c r="S286" s="131"/>
      <c r="T286" s="122"/>
    </row>
    <row r="287" spans="1:20" ht="15" customHeight="1" x14ac:dyDescent="0.3">
      <c r="A287" s="122"/>
      <c r="B287" s="123"/>
      <c r="C287" s="124"/>
      <c r="D287" s="124"/>
      <c r="E287" s="124"/>
      <c r="F287" s="124"/>
      <c r="G287" s="127"/>
      <c r="H287" s="124"/>
      <c r="I287" s="125"/>
      <c r="J287" s="125"/>
      <c r="K287" s="126"/>
      <c r="L287" s="127"/>
      <c r="M287" s="127"/>
      <c r="N287" s="124"/>
      <c r="O287" s="117" t="str">
        <f>IF(ISBLANK($N287),"",VLOOKUP($N287,'Clés d''affectation'!$B$2:$E$200,2,0))</f>
        <v/>
      </c>
      <c r="P287" s="130" t="str">
        <f t="shared" si="4"/>
        <v/>
      </c>
      <c r="Q287" s="15"/>
      <c r="R287" s="135"/>
      <c r="S287" s="131"/>
      <c r="T287" s="122"/>
    </row>
    <row r="288" spans="1:20" ht="15" customHeight="1" x14ac:dyDescent="0.3">
      <c r="A288" s="122"/>
      <c r="B288" s="123"/>
      <c r="C288" s="124"/>
      <c r="D288" s="124"/>
      <c r="E288" s="124"/>
      <c r="F288" s="124"/>
      <c r="G288" s="127"/>
      <c r="H288" s="124"/>
      <c r="I288" s="125"/>
      <c r="J288" s="125"/>
      <c r="K288" s="126"/>
      <c r="L288" s="127"/>
      <c r="M288" s="127"/>
      <c r="N288" s="124"/>
      <c r="O288" s="117" t="str">
        <f>IF(ISBLANK($N288),"",VLOOKUP($N288,'Clés d''affectation'!$B$2:$E$200,2,0))</f>
        <v/>
      </c>
      <c r="P288" s="130" t="str">
        <f t="shared" si="4"/>
        <v/>
      </c>
      <c r="Q288" s="15"/>
      <c r="R288" s="135"/>
      <c r="S288" s="131"/>
      <c r="T288" s="122"/>
    </row>
    <row r="289" spans="1:20" ht="15" customHeight="1" x14ac:dyDescent="0.3">
      <c r="A289" s="122"/>
      <c r="B289" s="123"/>
      <c r="C289" s="124"/>
      <c r="D289" s="124"/>
      <c r="E289" s="124"/>
      <c r="F289" s="124"/>
      <c r="G289" s="127"/>
      <c r="H289" s="124"/>
      <c r="I289" s="125"/>
      <c r="J289" s="125"/>
      <c r="K289" s="126"/>
      <c r="L289" s="127"/>
      <c r="M289" s="127"/>
      <c r="N289" s="124"/>
      <c r="O289" s="117" t="str">
        <f>IF(ISBLANK($N289),"",VLOOKUP($N289,'Clés d''affectation'!$B$2:$E$200,2,0))</f>
        <v/>
      </c>
      <c r="P289" s="130" t="str">
        <f t="shared" si="4"/>
        <v/>
      </c>
      <c r="Q289" s="15"/>
      <c r="R289" s="135"/>
      <c r="S289" s="131"/>
      <c r="T289" s="122"/>
    </row>
    <row r="290" spans="1:20" ht="15" customHeight="1" x14ac:dyDescent="0.3">
      <c r="A290" s="122"/>
      <c r="B290" s="123"/>
      <c r="C290" s="124"/>
      <c r="D290" s="124"/>
      <c r="E290" s="124"/>
      <c r="F290" s="124"/>
      <c r="G290" s="127"/>
      <c r="H290" s="124"/>
      <c r="I290" s="125"/>
      <c r="J290" s="125"/>
      <c r="K290" s="126"/>
      <c r="L290" s="127"/>
      <c r="M290" s="127"/>
      <c r="N290" s="124"/>
      <c r="O290" s="117" t="str">
        <f>IF(ISBLANK($N290),"",VLOOKUP($N290,'Clés d''affectation'!$B$2:$E$200,2,0))</f>
        <v/>
      </c>
      <c r="P290" s="130" t="str">
        <f t="shared" si="4"/>
        <v/>
      </c>
      <c r="Q290" s="15"/>
      <c r="R290" s="135"/>
      <c r="S290" s="131"/>
      <c r="T290" s="122"/>
    </row>
    <row r="291" spans="1:20" ht="15" customHeight="1" x14ac:dyDescent="0.3">
      <c r="A291" s="122"/>
      <c r="B291" s="123"/>
      <c r="C291" s="124"/>
      <c r="D291" s="124"/>
      <c r="E291" s="124"/>
      <c r="F291" s="124"/>
      <c r="G291" s="127"/>
      <c r="H291" s="124"/>
      <c r="I291" s="125"/>
      <c r="J291" s="125"/>
      <c r="K291" s="126"/>
      <c r="L291" s="127"/>
      <c r="M291" s="127"/>
      <c r="N291" s="124"/>
      <c r="O291" s="117" t="str">
        <f>IF(ISBLANK($N291),"",VLOOKUP($N291,'Clés d''affectation'!$B$2:$E$200,2,0))</f>
        <v/>
      </c>
      <c r="P291" s="130" t="str">
        <f t="shared" si="4"/>
        <v/>
      </c>
      <c r="Q291" s="15"/>
      <c r="R291" s="135"/>
      <c r="S291" s="131"/>
      <c r="T291" s="122"/>
    </row>
    <row r="292" spans="1:20" ht="15" customHeight="1" x14ac:dyDescent="0.3">
      <c r="A292" s="122"/>
      <c r="B292" s="123"/>
      <c r="C292" s="124"/>
      <c r="D292" s="124"/>
      <c r="E292" s="124"/>
      <c r="F292" s="124"/>
      <c r="G292" s="127"/>
      <c r="H292" s="124"/>
      <c r="I292" s="125"/>
      <c r="J292" s="125"/>
      <c r="K292" s="126"/>
      <c r="L292" s="127"/>
      <c r="M292" s="127"/>
      <c r="N292" s="124"/>
      <c r="O292" s="117" t="str">
        <f>IF(ISBLANK($N292),"",VLOOKUP($N292,'Clés d''affectation'!$B$2:$E$200,2,0))</f>
        <v/>
      </c>
      <c r="P292" s="130" t="str">
        <f t="shared" si="4"/>
        <v/>
      </c>
      <c r="Q292" s="15"/>
      <c r="R292" s="135"/>
      <c r="S292" s="131"/>
      <c r="T292" s="122"/>
    </row>
    <row r="293" spans="1:20" ht="15" customHeight="1" x14ac:dyDescent="0.3">
      <c r="A293" s="122"/>
      <c r="B293" s="123"/>
      <c r="C293" s="124"/>
      <c r="D293" s="124"/>
      <c r="E293" s="124"/>
      <c r="F293" s="124"/>
      <c r="G293" s="127"/>
      <c r="H293" s="124"/>
      <c r="I293" s="125"/>
      <c r="J293" s="125"/>
      <c r="K293" s="126"/>
      <c r="L293" s="127"/>
      <c r="M293" s="127"/>
      <c r="N293" s="124"/>
      <c r="O293" s="117" t="str">
        <f>IF(ISBLANK($N293),"",VLOOKUP($N293,'Clés d''affectation'!$B$2:$E$200,2,0))</f>
        <v/>
      </c>
      <c r="P293" s="130" t="str">
        <f t="shared" si="4"/>
        <v/>
      </c>
      <c r="Q293" s="15"/>
      <c r="R293" s="135"/>
      <c r="S293" s="131"/>
      <c r="T293" s="122"/>
    </row>
    <row r="294" spans="1:20" ht="15" customHeight="1" x14ac:dyDescent="0.3">
      <c r="A294" s="122"/>
      <c r="B294" s="123"/>
      <c r="C294" s="124"/>
      <c r="D294" s="124"/>
      <c r="E294" s="124"/>
      <c r="F294" s="124"/>
      <c r="G294" s="127"/>
      <c r="H294" s="124"/>
      <c r="I294" s="125"/>
      <c r="J294" s="125"/>
      <c r="K294" s="126"/>
      <c r="L294" s="127"/>
      <c r="M294" s="127"/>
      <c r="N294" s="124"/>
      <c r="O294" s="117" t="str">
        <f>IF(ISBLANK($N294),"",VLOOKUP($N294,'Clés d''affectation'!$B$2:$E$200,2,0))</f>
        <v/>
      </c>
      <c r="P294" s="130" t="str">
        <f t="shared" si="4"/>
        <v/>
      </c>
      <c r="Q294" s="15"/>
      <c r="R294" s="135"/>
      <c r="S294" s="131"/>
      <c r="T294" s="122"/>
    </row>
    <row r="295" spans="1:20" ht="15" customHeight="1" x14ac:dyDescent="0.3">
      <c r="A295" s="122"/>
      <c r="B295" s="123"/>
      <c r="C295" s="124"/>
      <c r="D295" s="124"/>
      <c r="E295" s="124"/>
      <c r="F295" s="124"/>
      <c r="G295" s="127"/>
      <c r="H295" s="124"/>
      <c r="I295" s="125"/>
      <c r="J295" s="125"/>
      <c r="K295" s="126"/>
      <c r="L295" s="127"/>
      <c r="M295" s="127"/>
      <c r="N295" s="124"/>
      <c r="O295" s="117" t="str">
        <f>IF(ISBLANK($N295),"",VLOOKUP($N295,'Clés d''affectation'!$B$2:$E$200,2,0))</f>
        <v/>
      </c>
      <c r="P295" s="130" t="str">
        <f t="shared" si="4"/>
        <v/>
      </c>
      <c r="Q295" s="15"/>
      <c r="R295" s="135"/>
      <c r="S295" s="131"/>
      <c r="T295" s="122"/>
    </row>
    <row r="296" spans="1:20" ht="15" customHeight="1" x14ac:dyDescent="0.3">
      <c r="A296" s="122"/>
      <c r="B296" s="123"/>
      <c r="C296" s="124"/>
      <c r="D296" s="124"/>
      <c r="E296" s="124"/>
      <c r="F296" s="124"/>
      <c r="G296" s="127"/>
      <c r="H296" s="124"/>
      <c r="I296" s="125"/>
      <c r="J296" s="125"/>
      <c r="K296" s="126"/>
      <c r="L296" s="127"/>
      <c r="M296" s="127"/>
      <c r="N296" s="124"/>
      <c r="O296" s="117" t="str">
        <f>IF(ISBLANK($N296),"",VLOOKUP($N296,'Clés d''affectation'!$B$2:$E$200,2,0))</f>
        <v/>
      </c>
      <c r="P296" s="130" t="str">
        <f t="shared" si="4"/>
        <v/>
      </c>
      <c r="Q296" s="15"/>
      <c r="R296" s="135"/>
      <c r="S296" s="131"/>
      <c r="T296" s="122"/>
    </row>
    <row r="297" spans="1:20" ht="15" customHeight="1" x14ac:dyDescent="0.3">
      <c r="A297" s="122"/>
      <c r="B297" s="123"/>
      <c r="C297" s="124"/>
      <c r="D297" s="124"/>
      <c r="E297" s="124"/>
      <c r="F297" s="124"/>
      <c r="G297" s="127"/>
      <c r="H297" s="124"/>
      <c r="I297" s="125"/>
      <c r="J297" s="125"/>
      <c r="K297" s="126"/>
      <c r="L297" s="127"/>
      <c r="M297" s="127"/>
      <c r="N297" s="124"/>
      <c r="O297" s="117" t="str">
        <f>IF(ISBLANK($N297),"",VLOOKUP($N297,'Clés d''affectation'!$B$2:$E$200,2,0))</f>
        <v/>
      </c>
      <c r="P297" s="130" t="str">
        <f t="shared" si="4"/>
        <v/>
      </c>
      <c r="Q297" s="15"/>
      <c r="R297" s="135"/>
      <c r="S297" s="131"/>
      <c r="T297" s="122"/>
    </row>
    <row r="298" spans="1:20" ht="15" customHeight="1" x14ac:dyDescent="0.3">
      <c r="A298" s="122"/>
      <c r="B298" s="123"/>
      <c r="C298" s="124"/>
      <c r="D298" s="124"/>
      <c r="E298" s="124"/>
      <c r="F298" s="124"/>
      <c r="G298" s="127"/>
      <c r="H298" s="124"/>
      <c r="I298" s="125"/>
      <c r="J298" s="125"/>
      <c r="K298" s="126"/>
      <c r="L298" s="127"/>
      <c r="M298" s="127"/>
      <c r="N298" s="124"/>
      <c r="O298" s="117" t="str">
        <f>IF(ISBLANK($N298),"",VLOOKUP($N298,'Clés d''affectation'!$B$2:$E$200,2,0))</f>
        <v/>
      </c>
      <c r="P298" s="130" t="str">
        <f t="shared" si="4"/>
        <v/>
      </c>
      <c r="Q298" s="15"/>
      <c r="R298" s="135"/>
      <c r="S298" s="131"/>
      <c r="T298" s="122"/>
    </row>
    <row r="299" spans="1:20" ht="15" customHeight="1" x14ac:dyDescent="0.3">
      <c r="A299" s="122"/>
      <c r="B299" s="123"/>
      <c r="C299" s="124"/>
      <c r="D299" s="124"/>
      <c r="E299" s="124"/>
      <c r="F299" s="124"/>
      <c r="G299" s="127"/>
      <c r="H299" s="124"/>
      <c r="I299" s="125"/>
      <c r="J299" s="125"/>
      <c r="K299" s="126"/>
      <c r="L299" s="127"/>
      <c r="M299" s="127"/>
      <c r="N299" s="124"/>
      <c r="O299" s="117" t="str">
        <f>IF(ISBLANK($N299),"",VLOOKUP($N299,'Clés d''affectation'!$B$2:$E$200,2,0))</f>
        <v/>
      </c>
      <c r="P299" s="130" t="str">
        <f t="shared" si="4"/>
        <v/>
      </c>
      <c r="Q299" s="15"/>
      <c r="R299" s="135"/>
      <c r="S299" s="131"/>
      <c r="T299" s="122"/>
    </row>
    <row r="300" spans="1:20" ht="15" customHeight="1" x14ac:dyDescent="0.3">
      <c r="A300" s="122"/>
      <c r="B300" s="123"/>
      <c r="C300" s="124"/>
      <c r="D300" s="124"/>
      <c r="E300" s="124"/>
      <c r="F300" s="124"/>
      <c r="G300" s="127"/>
      <c r="H300" s="124"/>
      <c r="I300" s="125"/>
      <c r="J300" s="125"/>
      <c r="K300" s="126"/>
      <c r="L300" s="127"/>
      <c r="M300" s="127"/>
      <c r="N300" s="124"/>
      <c r="O300" s="117" t="str">
        <f>IF(ISBLANK($N300),"",VLOOKUP($N300,'Clés d''affectation'!$B$2:$E$200,2,0))</f>
        <v/>
      </c>
      <c r="P300" s="130" t="str">
        <f t="shared" si="4"/>
        <v/>
      </c>
      <c r="Q300" s="15"/>
      <c r="R300" s="135"/>
      <c r="S300" s="131"/>
      <c r="T300" s="122"/>
    </row>
    <row r="301" spans="1:20" ht="15" customHeight="1" x14ac:dyDescent="0.3">
      <c r="A301" s="122"/>
      <c r="B301" s="123"/>
      <c r="C301" s="124"/>
      <c r="D301" s="124"/>
      <c r="E301" s="124"/>
      <c r="F301" s="124"/>
      <c r="G301" s="127"/>
      <c r="H301" s="124"/>
      <c r="I301" s="125"/>
      <c r="J301" s="125"/>
      <c r="K301" s="126"/>
      <c r="L301" s="127"/>
      <c r="M301" s="127"/>
      <c r="N301" s="124"/>
      <c r="O301" s="117" t="str">
        <f>IF(ISBLANK($N301),"",VLOOKUP($N301,'Clés d''affectation'!$B$2:$E$200,2,0))</f>
        <v/>
      </c>
      <c r="P301" s="130" t="str">
        <f t="shared" si="4"/>
        <v/>
      </c>
      <c r="Q301" s="15"/>
      <c r="R301" s="135"/>
      <c r="S301" s="131"/>
      <c r="T301" s="122"/>
    </row>
    <row r="302" spans="1:20" ht="15" customHeight="1" x14ac:dyDescent="0.3">
      <c r="A302" s="122"/>
      <c r="B302" s="123"/>
      <c r="C302" s="124"/>
      <c r="D302" s="124"/>
      <c r="E302" s="124"/>
      <c r="F302" s="124"/>
      <c r="G302" s="127"/>
      <c r="H302" s="124"/>
      <c r="I302" s="125"/>
      <c r="J302" s="125"/>
      <c r="K302" s="126"/>
      <c r="L302" s="127"/>
      <c r="M302" s="127"/>
      <c r="N302" s="124"/>
      <c r="O302" s="117" t="str">
        <f>IF(ISBLANK($N302),"",VLOOKUP($N302,'Clés d''affectation'!$B$2:$E$200,2,0))</f>
        <v/>
      </c>
      <c r="P302" s="130" t="str">
        <f t="shared" si="4"/>
        <v/>
      </c>
      <c r="Q302" s="15"/>
      <c r="R302" s="135"/>
      <c r="S302" s="131"/>
      <c r="T302" s="122"/>
    </row>
    <row r="303" spans="1:20" ht="15" customHeight="1" x14ac:dyDescent="0.3">
      <c r="A303" s="122"/>
      <c r="B303" s="123"/>
      <c r="C303" s="124"/>
      <c r="D303" s="124"/>
      <c r="E303" s="124"/>
      <c r="F303" s="124"/>
      <c r="G303" s="127"/>
      <c r="H303" s="124"/>
      <c r="I303" s="125"/>
      <c r="J303" s="125"/>
      <c r="K303" s="126"/>
      <c r="L303" s="127"/>
      <c r="M303" s="127"/>
      <c r="N303" s="124"/>
      <c r="O303" s="117" t="str">
        <f>IF(ISBLANK($N303),"",VLOOKUP($N303,'Clés d''affectation'!$B$2:$E$200,2,0))</f>
        <v/>
      </c>
      <c r="P303" s="130" t="str">
        <f t="shared" si="4"/>
        <v/>
      </c>
      <c r="Q303" s="15"/>
      <c r="R303" s="135"/>
      <c r="S303" s="131"/>
      <c r="T303" s="122"/>
    </row>
    <row r="304" spans="1:20" ht="15" customHeight="1" x14ac:dyDescent="0.3">
      <c r="A304" s="122"/>
      <c r="B304" s="123"/>
      <c r="C304" s="124"/>
      <c r="D304" s="124"/>
      <c r="E304" s="124"/>
      <c r="F304" s="124"/>
      <c r="G304" s="127"/>
      <c r="H304" s="124"/>
      <c r="I304" s="125"/>
      <c r="J304" s="125"/>
      <c r="K304" s="126"/>
      <c r="L304" s="127"/>
      <c r="M304" s="127"/>
      <c r="N304" s="124"/>
      <c r="O304" s="117" t="str">
        <f>IF(ISBLANK($N304),"",VLOOKUP($N304,'Clés d''affectation'!$B$2:$E$200,2,0))</f>
        <v/>
      </c>
      <c r="P304" s="130" t="str">
        <f t="shared" si="4"/>
        <v/>
      </c>
      <c r="Q304" s="15"/>
      <c r="R304" s="135"/>
      <c r="S304" s="131"/>
      <c r="T304" s="122"/>
    </row>
    <row r="305" spans="1:20" ht="15" customHeight="1" x14ac:dyDescent="0.3">
      <c r="A305" s="122"/>
      <c r="B305" s="123"/>
      <c r="C305" s="124"/>
      <c r="D305" s="124"/>
      <c r="E305" s="124"/>
      <c r="F305" s="124"/>
      <c r="G305" s="127"/>
      <c r="H305" s="124"/>
      <c r="I305" s="125"/>
      <c r="J305" s="125"/>
      <c r="K305" s="126"/>
      <c r="L305" s="127"/>
      <c r="M305" s="127"/>
      <c r="N305" s="124"/>
      <c r="O305" s="117" t="str">
        <f>IF(ISBLANK($N305),"",VLOOKUP($N305,'Clés d''affectation'!$B$2:$E$200,2,0))</f>
        <v/>
      </c>
      <c r="P305" s="130" t="str">
        <f t="shared" si="4"/>
        <v/>
      </c>
      <c r="Q305" s="15"/>
      <c r="R305" s="135"/>
      <c r="S305" s="131"/>
      <c r="T305" s="122"/>
    </row>
    <row r="306" spans="1:20" ht="15" customHeight="1" x14ac:dyDescent="0.3">
      <c r="A306" s="122"/>
      <c r="B306" s="123"/>
      <c r="C306" s="124"/>
      <c r="D306" s="124"/>
      <c r="E306" s="124"/>
      <c r="F306" s="124"/>
      <c r="G306" s="127"/>
      <c r="H306" s="124"/>
      <c r="I306" s="125"/>
      <c r="J306" s="125"/>
      <c r="K306" s="126"/>
      <c r="L306" s="127"/>
      <c r="M306" s="127"/>
      <c r="N306" s="124"/>
      <c r="O306" s="117" t="str">
        <f>IF(ISBLANK($N306),"",VLOOKUP($N306,'Clés d''affectation'!$B$2:$E$200,2,0))</f>
        <v/>
      </c>
      <c r="P306" s="130" t="str">
        <f t="shared" si="4"/>
        <v/>
      </c>
      <c r="Q306" s="15"/>
      <c r="R306" s="135"/>
      <c r="S306" s="131"/>
      <c r="T306" s="122"/>
    </row>
    <row r="307" spans="1:20" ht="15" customHeight="1" x14ac:dyDescent="0.3">
      <c r="A307" s="122"/>
      <c r="B307" s="123"/>
      <c r="C307" s="124"/>
      <c r="D307" s="124"/>
      <c r="E307" s="124"/>
      <c r="F307" s="124"/>
      <c r="G307" s="127"/>
      <c r="H307" s="124"/>
      <c r="I307" s="125"/>
      <c r="J307" s="125"/>
      <c r="K307" s="126"/>
      <c r="L307" s="127"/>
      <c r="M307" s="127"/>
      <c r="N307" s="124"/>
      <c r="O307" s="117" t="str">
        <f>IF(ISBLANK($N307),"",VLOOKUP($N307,'Clés d''affectation'!$B$2:$E$200,2,0))</f>
        <v/>
      </c>
      <c r="P307" s="130" t="str">
        <f t="shared" si="4"/>
        <v/>
      </c>
      <c r="Q307" s="15"/>
      <c r="R307" s="135"/>
      <c r="S307" s="131"/>
      <c r="T307" s="122"/>
    </row>
    <row r="308" spans="1:20" ht="15" customHeight="1" x14ac:dyDescent="0.3">
      <c r="A308" s="122"/>
      <c r="B308" s="123"/>
      <c r="C308" s="124"/>
      <c r="D308" s="124"/>
      <c r="E308" s="124"/>
      <c r="F308" s="124"/>
      <c r="G308" s="127"/>
      <c r="H308" s="124"/>
      <c r="I308" s="125"/>
      <c r="J308" s="125"/>
      <c r="K308" s="126"/>
      <c r="L308" s="127"/>
      <c r="M308" s="127"/>
      <c r="N308" s="124"/>
      <c r="O308" s="117" t="str">
        <f>IF(ISBLANK($N308),"",VLOOKUP($N308,'Clés d''affectation'!$B$2:$E$200,2,0))</f>
        <v/>
      </c>
      <c r="P308" s="130" t="str">
        <f t="shared" si="4"/>
        <v/>
      </c>
      <c r="Q308" s="15"/>
      <c r="R308" s="135"/>
      <c r="S308" s="131"/>
      <c r="T308" s="122"/>
    </row>
    <row r="309" spans="1:20" ht="15" customHeight="1" x14ac:dyDescent="0.3">
      <c r="A309" s="122"/>
      <c r="B309" s="123"/>
      <c r="C309" s="124"/>
      <c r="D309" s="124"/>
      <c r="E309" s="124"/>
      <c r="F309" s="124"/>
      <c r="G309" s="127"/>
      <c r="H309" s="124"/>
      <c r="I309" s="125"/>
      <c r="J309" s="125"/>
      <c r="K309" s="126"/>
      <c r="L309" s="127"/>
      <c r="M309" s="127"/>
      <c r="N309" s="124"/>
      <c r="O309" s="117" t="str">
        <f>IF(ISBLANK($N309),"",VLOOKUP($N309,'Clés d''affectation'!$B$2:$E$200,2,0))</f>
        <v/>
      </c>
      <c r="P309" s="130" t="str">
        <f t="shared" si="4"/>
        <v/>
      </c>
      <c r="Q309" s="15"/>
      <c r="R309" s="135"/>
      <c r="S309" s="131"/>
      <c r="T309" s="122"/>
    </row>
    <row r="310" spans="1:20" ht="15" customHeight="1" x14ac:dyDescent="0.3">
      <c r="A310" s="122"/>
      <c r="B310" s="123"/>
      <c r="C310" s="124"/>
      <c r="D310" s="124"/>
      <c r="E310" s="124"/>
      <c r="F310" s="124"/>
      <c r="G310" s="127"/>
      <c r="H310" s="124"/>
      <c r="I310" s="125"/>
      <c r="J310" s="125"/>
      <c r="K310" s="126"/>
      <c r="L310" s="127"/>
      <c r="M310" s="127"/>
      <c r="N310" s="124"/>
      <c r="O310" s="117" t="str">
        <f>IF(ISBLANK($N310),"",VLOOKUP($N310,'Clés d''affectation'!$B$2:$E$200,2,0))</f>
        <v/>
      </c>
      <c r="P310" s="130" t="str">
        <f t="shared" si="4"/>
        <v/>
      </c>
      <c r="Q310" s="15"/>
      <c r="R310" s="135"/>
      <c r="S310" s="131"/>
      <c r="T310" s="122"/>
    </row>
    <row r="311" spans="1:20" ht="15" customHeight="1" x14ac:dyDescent="0.3">
      <c r="A311" s="122"/>
      <c r="B311" s="123"/>
      <c r="C311" s="124"/>
      <c r="D311" s="124"/>
      <c r="E311" s="124"/>
      <c r="F311" s="124"/>
      <c r="G311" s="127"/>
      <c r="H311" s="124"/>
      <c r="I311" s="125"/>
      <c r="J311" s="125"/>
      <c r="K311" s="126"/>
      <c r="L311" s="127"/>
      <c r="M311" s="127"/>
      <c r="N311" s="124"/>
      <c r="O311" s="117" t="str">
        <f>IF(ISBLANK($N311),"",VLOOKUP($N311,'Clés d''affectation'!$B$2:$E$200,2,0))</f>
        <v/>
      </c>
      <c r="P311" s="130" t="str">
        <f t="shared" si="4"/>
        <v/>
      </c>
      <c r="Q311" s="15"/>
      <c r="R311" s="135"/>
      <c r="S311" s="131"/>
      <c r="T311" s="122"/>
    </row>
    <row r="312" spans="1:20" ht="15" customHeight="1" x14ac:dyDescent="0.3">
      <c r="A312" s="122"/>
      <c r="B312" s="123"/>
      <c r="C312" s="124"/>
      <c r="D312" s="124"/>
      <c r="E312" s="124"/>
      <c r="F312" s="124"/>
      <c r="G312" s="127"/>
      <c r="H312" s="124"/>
      <c r="I312" s="125"/>
      <c r="J312" s="125"/>
      <c r="K312" s="126"/>
      <c r="L312" s="127"/>
      <c r="M312" s="127"/>
      <c r="N312" s="124"/>
      <c r="O312" s="117" t="str">
        <f>IF(ISBLANK($N312),"",VLOOKUP($N312,'Clés d''affectation'!$B$2:$E$200,2,0))</f>
        <v/>
      </c>
      <c r="P312" s="130" t="str">
        <f t="shared" si="4"/>
        <v/>
      </c>
      <c r="Q312" s="15"/>
      <c r="R312" s="135"/>
      <c r="S312" s="131"/>
      <c r="T312" s="122"/>
    </row>
    <row r="313" spans="1:20" ht="15" customHeight="1" x14ac:dyDescent="0.3">
      <c r="A313" s="122"/>
      <c r="B313" s="123"/>
      <c r="C313" s="124"/>
      <c r="D313" s="124"/>
      <c r="E313" s="124"/>
      <c r="F313" s="124"/>
      <c r="G313" s="127"/>
      <c r="H313" s="124"/>
      <c r="I313" s="125"/>
      <c r="J313" s="125"/>
      <c r="K313" s="126"/>
      <c r="L313" s="127"/>
      <c r="M313" s="127"/>
      <c r="N313" s="124"/>
      <c r="O313" s="117" t="str">
        <f>IF(ISBLANK($N313),"",VLOOKUP($N313,'Clés d''affectation'!$B$2:$E$200,2,0))</f>
        <v/>
      </c>
      <c r="P313" s="130" t="str">
        <f t="shared" si="4"/>
        <v/>
      </c>
      <c r="Q313" s="15"/>
      <c r="R313" s="135"/>
      <c r="S313" s="131"/>
      <c r="T313" s="122"/>
    </row>
    <row r="314" spans="1:20" ht="15" customHeight="1" x14ac:dyDescent="0.3">
      <c r="A314" s="122"/>
      <c r="B314" s="123"/>
      <c r="C314" s="124"/>
      <c r="D314" s="124"/>
      <c r="E314" s="124"/>
      <c r="F314" s="124"/>
      <c r="G314" s="127"/>
      <c r="H314" s="124"/>
      <c r="I314" s="125"/>
      <c r="J314" s="125"/>
      <c r="K314" s="126"/>
      <c r="L314" s="127"/>
      <c r="M314" s="127"/>
      <c r="N314" s="124"/>
      <c r="O314" s="117" t="str">
        <f>IF(ISBLANK($N314),"",VLOOKUP($N314,'Clés d''affectation'!$B$2:$E$200,2,0))</f>
        <v/>
      </c>
      <c r="P314" s="130" t="str">
        <f t="shared" si="4"/>
        <v/>
      </c>
      <c r="Q314" s="15"/>
      <c r="R314" s="135"/>
      <c r="S314" s="131"/>
      <c r="T314" s="122"/>
    </row>
    <row r="315" spans="1:20" ht="15" customHeight="1" x14ac:dyDescent="0.3">
      <c r="A315" s="122"/>
      <c r="B315" s="123"/>
      <c r="C315" s="124"/>
      <c r="D315" s="124"/>
      <c r="E315" s="124"/>
      <c r="F315" s="124"/>
      <c r="G315" s="127"/>
      <c r="H315" s="124"/>
      <c r="I315" s="125"/>
      <c r="J315" s="125"/>
      <c r="K315" s="126"/>
      <c r="L315" s="127"/>
      <c r="M315" s="127"/>
      <c r="N315" s="124"/>
      <c r="O315" s="117" t="str">
        <f>IF(ISBLANK($N315),"",VLOOKUP($N315,'Clés d''affectation'!$B$2:$E$200,2,0))</f>
        <v/>
      </c>
      <c r="P315" s="130" t="str">
        <f t="shared" si="4"/>
        <v/>
      </c>
      <c r="Q315" s="15"/>
      <c r="R315" s="135"/>
      <c r="S315" s="131"/>
      <c r="T315" s="122"/>
    </row>
    <row r="316" spans="1:20" ht="15" customHeight="1" x14ac:dyDescent="0.3">
      <c r="A316" s="122"/>
      <c r="B316" s="123"/>
      <c r="C316" s="124"/>
      <c r="D316" s="124"/>
      <c r="E316" s="124"/>
      <c r="F316" s="124"/>
      <c r="G316" s="127"/>
      <c r="H316" s="124"/>
      <c r="I316" s="125"/>
      <c r="J316" s="125"/>
      <c r="K316" s="126"/>
      <c r="L316" s="127"/>
      <c r="M316" s="127"/>
      <c r="N316" s="124"/>
      <c r="O316" s="117" t="str">
        <f>IF(ISBLANK($N316),"",VLOOKUP($N316,'Clés d''affectation'!$B$2:$E$200,2,0))</f>
        <v/>
      </c>
      <c r="P316" s="130" t="str">
        <f t="shared" si="4"/>
        <v/>
      </c>
      <c r="Q316" s="15"/>
      <c r="R316" s="135"/>
      <c r="S316" s="131"/>
      <c r="T316" s="122"/>
    </row>
    <row r="317" spans="1:20" ht="15" customHeight="1" x14ac:dyDescent="0.3">
      <c r="A317" s="122"/>
      <c r="B317" s="123"/>
      <c r="C317" s="124"/>
      <c r="D317" s="124"/>
      <c r="E317" s="124"/>
      <c r="F317" s="124"/>
      <c r="G317" s="127"/>
      <c r="H317" s="124"/>
      <c r="I317" s="125"/>
      <c r="J317" s="125"/>
      <c r="K317" s="126"/>
      <c r="L317" s="127"/>
      <c r="M317" s="127"/>
      <c r="N317" s="124"/>
      <c r="O317" s="117" t="str">
        <f>IF(ISBLANK($N317),"",VLOOKUP($N317,'Clés d''affectation'!$B$2:$E$200,2,0))</f>
        <v/>
      </c>
      <c r="P317" s="130" t="str">
        <f t="shared" si="4"/>
        <v/>
      </c>
      <c r="Q317" s="15"/>
      <c r="R317" s="135"/>
      <c r="S317" s="131"/>
      <c r="T317" s="122"/>
    </row>
    <row r="318" spans="1:20" ht="15" customHeight="1" x14ac:dyDescent="0.3">
      <c r="A318" s="122"/>
      <c r="B318" s="123"/>
      <c r="C318" s="124"/>
      <c r="D318" s="124"/>
      <c r="E318" s="124"/>
      <c r="F318" s="124"/>
      <c r="G318" s="127"/>
      <c r="H318" s="124"/>
      <c r="I318" s="125"/>
      <c r="J318" s="125"/>
      <c r="K318" s="126"/>
      <c r="L318" s="127"/>
      <c r="M318" s="127"/>
      <c r="N318" s="124"/>
      <c r="O318" s="117" t="str">
        <f>IF(ISBLANK($N318),"",VLOOKUP($N318,'Clés d''affectation'!$B$2:$E$200,2,0))</f>
        <v/>
      </c>
      <c r="P318" s="130" t="str">
        <f t="shared" si="4"/>
        <v/>
      </c>
      <c r="Q318" s="15"/>
      <c r="R318" s="135"/>
      <c r="S318" s="131"/>
      <c r="T318" s="122"/>
    </row>
    <row r="319" spans="1:20" ht="15" customHeight="1" x14ac:dyDescent="0.3">
      <c r="A319" s="122"/>
      <c r="B319" s="123"/>
      <c r="C319" s="124"/>
      <c r="D319" s="124"/>
      <c r="E319" s="124"/>
      <c r="F319" s="124"/>
      <c r="G319" s="127"/>
      <c r="H319" s="124"/>
      <c r="I319" s="125"/>
      <c r="J319" s="125"/>
      <c r="K319" s="126"/>
      <c r="L319" s="127"/>
      <c r="M319" s="127"/>
      <c r="N319" s="124"/>
      <c r="O319" s="117" t="str">
        <f>IF(ISBLANK($N319),"",VLOOKUP($N319,'Clés d''affectation'!$B$2:$E$200,2,0))</f>
        <v/>
      </c>
      <c r="P319" s="130" t="str">
        <f t="shared" si="4"/>
        <v/>
      </c>
      <c r="Q319" s="15"/>
      <c r="R319" s="135"/>
      <c r="S319" s="131"/>
      <c r="T319" s="122"/>
    </row>
    <row r="320" spans="1:20" ht="15" customHeight="1" x14ac:dyDescent="0.3">
      <c r="A320" s="122"/>
      <c r="B320" s="123"/>
      <c r="C320" s="124"/>
      <c r="D320" s="124"/>
      <c r="E320" s="124"/>
      <c r="F320" s="124"/>
      <c r="G320" s="127"/>
      <c r="H320" s="124"/>
      <c r="I320" s="125"/>
      <c r="J320" s="125"/>
      <c r="K320" s="126"/>
      <c r="L320" s="127"/>
      <c r="M320" s="127"/>
      <c r="N320" s="124"/>
      <c r="O320" s="117" t="str">
        <f>IF(ISBLANK($N320),"",VLOOKUP($N320,'Clés d''affectation'!$B$2:$E$200,2,0))</f>
        <v/>
      </c>
      <c r="P320" s="130" t="str">
        <f t="shared" si="4"/>
        <v/>
      </c>
      <c r="Q320" s="15"/>
      <c r="R320" s="135"/>
      <c r="S320" s="131"/>
      <c r="T320" s="122"/>
    </row>
    <row r="321" spans="1:20" ht="15" customHeight="1" x14ac:dyDescent="0.3">
      <c r="A321" s="122"/>
      <c r="B321" s="123"/>
      <c r="C321" s="124"/>
      <c r="D321" s="124"/>
      <c r="E321" s="124"/>
      <c r="F321" s="124"/>
      <c r="G321" s="127"/>
      <c r="H321" s="124"/>
      <c r="I321" s="125"/>
      <c r="J321" s="125"/>
      <c r="K321" s="126"/>
      <c r="L321" s="127"/>
      <c r="M321" s="127"/>
      <c r="N321" s="124"/>
      <c r="O321" s="117" t="str">
        <f>IF(ISBLANK($N321),"",VLOOKUP($N321,'Clés d''affectation'!$B$2:$E$200,2,0))</f>
        <v/>
      </c>
      <c r="P321" s="130" t="str">
        <f t="shared" si="4"/>
        <v/>
      </c>
      <c r="Q321" s="15"/>
      <c r="R321" s="135"/>
      <c r="S321" s="131"/>
      <c r="T321" s="122"/>
    </row>
    <row r="322" spans="1:20" ht="15" customHeight="1" x14ac:dyDescent="0.3">
      <c r="A322" s="122"/>
      <c r="B322" s="123"/>
      <c r="C322" s="124"/>
      <c r="D322" s="124"/>
      <c r="E322" s="124"/>
      <c r="F322" s="124"/>
      <c r="G322" s="127"/>
      <c r="H322" s="124"/>
      <c r="I322" s="125"/>
      <c r="J322" s="125"/>
      <c r="K322" s="126"/>
      <c r="L322" s="127"/>
      <c r="M322" s="127"/>
      <c r="N322" s="124"/>
      <c r="O322" s="117" t="str">
        <f>IF(ISBLANK($N322),"",VLOOKUP($N322,'Clés d''affectation'!$B$2:$E$200,2,0))</f>
        <v/>
      </c>
      <c r="P322" s="130" t="str">
        <f t="shared" si="4"/>
        <v/>
      </c>
      <c r="Q322" s="15"/>
      <c r="R322" s="135"/>
      <c r="S322" s="131"/>
      <c r="T322" s="122"/>
    </row>
    <row r="323" spans="1:20" ht="15" customHeight="1" x14ac:dyDescent="0.3">
      <c r="A323" s="122"/>
      <c r="B323" s="123"/>
      <c r="C323" s="124"/>
      <c r="D323" s="124"/>
      <c r="E323" s="124"/>
      <c r="F323" s="124"/>
      <c r="G323" s="127"/>
      <c r="H323" s="124"/>
      <c r="I323" s="125"/>
      <c r="J323" s="125"/>
      <c r="K323" s="126"/>
      <c r="L323" s="127"/>
      <c r="M323" s="127"/>
      <c r="N323" s="124"/>
      <c r="O323" s="117" t="str">
        <f>IF(ISBLANK($N323),"",VLOOKUP($N323,'Clés d''affectation'!$B$2:$E$200,2,0))</f>
        <v/>
      </c>
      <c r="P323" s="130" t="str">
        <f t="shared" si="4"/>
        <v/>
      </c>
      <c r="Q323" s="15"/>
      <c r="R323" s="135"/>
      <c r="S323" s="131"/>
      <c r="T323" s="122"/>
    </row>
    <row r="324" spans="1:20" ht="15" customHeight="1" x14ac:dyDescent="0.3">
      <c r="A324" s="122"/>
      <c r="B324" s="123"/>
      <c r="C324" s="124"/>
      <c r="D324" s="124"/>
      <c r="E324" s="124"/>
      <c r="F324" s="124"/>
      <c r="G324" s="127"/>
      <c r="H324" s="124"/>
      <c r="I324" s="125"/>
      <c r="J324" s="125"/>
      <c r="K324" s="126"/>
      <c r="L324" s="127"/>
      <c r="M324" s="127"/>
      <c r="N324" s="124"/>
      <c r="O324" s="117" t="str">
        <f>IF(ISBLANK($N324),"",VLOOKUP($N324,'Clés d''affectation'!$B$2:$E$200,2,0))</f>
        <v/>
      </c>
      <c r="P324" s="130" t="str">
        <f t="shared" ref="P324:P387" si="5">IF(ISBLANK($N324),"",$M324*$O324)</f>
        <v/>
      </c>
      <c r="Q324" s="15"/>
      <c r="R324" s="135"/>
      <c r="S324" s="131"/>
      <c r="T324" s="122"/>
    </row>
    <row r="325" spans="1:20" ht="15" customHeight="1" x14ac:dyDescent="0.3">
      <c r="A325" s="122"/>
      <c r="B325" s="123"/>
      <c r="C325" s="124"/>
      <c r="D325" s="124"/>
      <c r="E325" s="124"/>
      <c r="F325" s="124"/>
      <c r="G325" s="127"/>
      <c r="H325" s="124"/>
      <c r="I325" s="125"/>
      <c r="J325" s="125"/>
      <c r="K325" s="126"/>
      <c r="L325" s="127"/>
      <c r="M325" s="127"/>
      <c r="N325" s="124"/>
      <c r="O325" s="117" t="str">
        <f>IF(ISBLANK($N325),"",VLOOKUP($N325,'Clés d''affectation'!$B$2:$E$200,2,0))</f>
        <v/>
      </c>
      <c r="P325" s="130" t="str">
        <f t="shared" si="5"/>
        <v/>
      </c>
      <c r="Q325" s="15"/>
      <c r="R325" s="135"/>
      <c r="S325" s="131"/>
      <c r="T325" s="122"/>
    </row>
    <row r="326" spans="1:20" ht="15" customHeight="1" x14ac:dyDescent="0.3">
      <c r="A326" s="122"/>
      <c r="B326" s="123"/>
      <c r="C326" s="124"/>
      <c r="D326" s="124"/>
      <c r="E326" s="124"/>
      <c r="F326" s="124"/>
      <c r="G326" s="127"/>
      <c r="H326" s="124"/>
      <c r="I326" s="125"/>
      <c r="J326" s="125"/>
      <c r="K326" s="126"/>
      <c r="L326" s="127"/>
      <c r="M326" s="127"/>
      <c r="N326" s="124"/>
      <c r="O326" s="117" t="str">
        <f>IF(ISBLANK($N326),"",VLOOKUP($N326,'Clés d''affectation'!$B$2:$E$200,2,0))</f>
        <v/>
      </c>
      <c r="P326" s="130" t="str">
        <f t="shared" si="5"/>
        <v/>
      </c>
      <c r="Q326" s="15"/>
      <c r="R326" s="135"/>
      <c r="S326" s="131"/>
      <c r="T326" s="122"/>
    </row>
    <row r="327" spans="1:20" ht="15" customHeight="1" x14ac:dyDescent="0.3">
      <c r="A327" s="122"/>
      <c r="B327" s="123"/>
      <c r="C327" s="124"/>
      <c r="D327" s="124"/>
      <c r="E327" s="124"/>
      <c r="F327" s="124"/>
      <c r="G327" s="127"/>
      <c r="H327" s="124"/>
      <c r="I327" s="125"/>
      <c r="J327" s="125"/>
      <c r="K327" s="126"/>
      <c r="L327" s="127"/>
      <c r="M327" s="127"/>
      <c r="N327" s="124"/>
      <c r="O327" s="117" t="str">
        <f>IF(ISBLANK($N327),"",VLOOKUP($N327,'Clés d''affectation'!$B$2:$E$200,2,0))</f>
        <v/>
      </c>
      <c r="P327" s="130" t="str">
        <f t="shared" si="5"/>
        <v/>
      </c>
      <c r="Q327" s="15"/>
      <c r="R327" s="135"/>
      <c r="S327" s="131"/>
      <c r="T327" s="122"/>
    </row>
    <row r="328" spans="1:20" ht="15" customHeight="1" x14ac:dyDescent="0.3">
      <c r="A328" s="122"/>
      <c r="B328" s="123"/>
      <c r="C328" s="124"/>
      <c r="D328" s="124"/>
      <c r="E328" s="124"/>
      <c r="F328" s="124"/>
      <c r="G328" s="127"/>
      <c r="H328" s="124"/>
      <c r="I328" s="125"/>
      <c r="J328" s="125"/>
      <c r="K328" s="126"/>
      <c r="L328" s="127"/>
      <c r="M328" s="127"/>
      <c r="N328" s="124"/>
      <c r="O328" s="117" t="str">
        <f>IF(ISBLANK($N328),"",VLOOKUP($N328,'Clés d''affectation'!$B$2:$E$200,2,0))</f>
        <v/>
      </c>
      <c r="P328" s="130" t="str">
        <f t="shared" si="5"/>
        <v/>
      </c>
      <c r="Q328" s="15"/>
      <c r="R328" s="135"/>
      <c r="S328" s="131"/>
      <c r="T328" s="122"/>
    </row>
    <row r="329" spans="1:20" ht="15" customHeight="1" x14ac:dyDescent="0.3">
      <c r="A329" s="122"/>
      <c r="B329" s="123"/>
      <c r="C329" s="124"/>
      <c r="D329" s="124"/>
      <c r="E329" s="124"/>
      <c r="F329" s="124"/>
      <c r="G329" s="127"/>
      <c r="H329" s="124"/>
      <c r="I329" s="125"/>
      <c r="J329" s="125"/>
      <c r="K329" s="126"/>
      <c r="L329" s="127"/>
      <c r="M329" s="127"/>
      <c r="N329" s="124"/>
      <c r="O329" s="117" t="str">
        <f>IF(ISBLANK($N329),"",VLOOKUP($N329,'Clés d''affectation'!$B$2:$E$200,2,0))</f>
        <v/>
      </c>
      <c r="P329" s="130" t="str">
        <f t="shared" si="5"/>
        <v/>
      </c>
      <c r="Q329" s="15"/>
      <c r="R329" s="135"/>
      <c r="S329" s="131"/>
      <c r="T329" s="122"/>
    </row>
    <row r="330" spans="1:20" ht="15" customHeight="1" x14ac:dyDescent="0.3">
      <c r="A330" s="122"/>
      <c r="B330" s="123"/>
      <c r="C330" s="124"/>
      <c r="D330" s="124"/>
      <c r="E330" s="124"/>
      <c r="F330" s="124"/>
      <c r="G330" s="127"/>
      <c r="H330" s="124"/>
      <c r="I330" s="125"/>
      <c r="J330" s="125"/>
      <c r="K330" s="126"/>
      <c r="L330" s="127"/>
      <c r="M330" s="127"/>
      <c r="N330" s="124"/>
      <c r="O330" s="117" t="str">
        <f>IF(ISBLANK($N330),"",VLOOKUP($N330,'Clés d''affectation'!$B$2:$E$200,2,0))</f>
        <v/>
      </c>
      <c r="P330" s="130" t="str">
        <f t="shared" si="5"/>
        <v/>
      </c>
      <c r="Q330" s="15"/>
      <c r="R330" s="135"/>
      <c r="S330" s="131"/>
      <c r="T330" s="122"/>
    </row>
    <row r="331" spans="1:20" ht="15" customHeight="1" x14ac:dyDescent="0.3">
      <c r="A331" s="122"/>
      <c r="B331" s="123"/>
      <c r="C331" s="124"/>
      <c r="D331" s="124"/>
      <c r="E331" s="124"/>
      <c r="F331" s="124"/>
      <c r="G331" s="127"/>
      <c r="H331" s="124"/>
      <c r="I331" s="125"/>
      <c r="J331" s="125"/>
      <c r="K331" s="126"/>
      <c r="L331" s="127"/>
      <c r="M331" s="127"/>
      <c r="N331" s="124"/>
      <c r="O331" s="117" t="str">
        <f>IF(ISBLANK($N331),"",VLOOKUP($N331,'Clés d''affectation'!$B$2:$E$200,2,0))</f>
        <v/>
      </c>
      <c r="P331" s="130" t="str">
        <f t="shared" si="5"/>
        <v/>
      </c>
      <c r="Q331" s="15"/>
      <c r="R331" s="135"/>
      <c r="S331" s="131"/>
      <c r="T331" s="122"/>
    </row>
    <row r="332" spans="1:20" ht="15" customHeight="1" x14ac:dyDescent="0.3">
      <c r="A332" s="122"/>
      <c r="B332" s="123"/>
      <c r="C332" s="124"/>
      <c r="D332" s="124"/>
      <c r="E332" s="124"/>
      <c r="F332" s="124"/>
      <c r="G332" s="127"/>
      <c r="H332" s="124"/>
      <c r="I332" s="125"/>
      <c r="J332" s="125"/>
      <c r="K332" s="126"/>
      <c r="L332" s="127"/>
      <c r="M332" s="127"/>
      <c r="N332" s="124"/>
      <c r="O332" s="117" t="str">
        <f>IF(ISBLANK($N332),"",VLOOKUP($N332,'Clés d''affectation'!$B$2:$E$200,2,0))</f>
        <v/>
      </c>
      <c r="P332" s="130" t="str">
        <f t="shared" si="5"/>
        <v/>
      </c>
      <c r="Q332" s="15"/>
      <c r="R332" s="135"/>
      <c r="S332" s="131"/>
      <c r="T332" s="122"/>
    </row>
    <row r="333" spans="1:20" ht="15" customHeight="1" x14ac:dyDescent="0.3">
      <c r="A333" s="122"/>
      <c r="B333" s="123"/>
      <c r="C333" s="124"/>
      <c r="D333" s="124"/>
      <c r="E333" s="124"/>
      <c r="F333" s="124"/>
      <c r="G333" s="127"/>
      <c r="H333" s="124"/>
      <c r="I333" s="125"/>
      <c r="J333" s="125"/>
      <c r="K333" s="126"/>
      <c r="L333" s="127"/>
      <c r="M333" s="127"/>
      <c r="N333" s="124"/>
      <c r="O333" s="117" t="str">
        <f>IF(ISBLANK($N333),"",VLOOKUP($N333,'Clés d''affectation'!$B$2:$E$200,2,0))</f>
        <v/>
      </c>
      <c r="P333" s="130" t="str">
        <f t="shared" si="5"/>
        <v/>
      </c>
      <c r="Q333" s="15"/>
      <c r="R333" s="135"/>
      <c r="S333" s="131"/>
      <c r="T333" s="122"/>
    </row>
    <row r="334" spans="1:20" ht="15" customHeight="1" x14ac:dyDescent="0.3">
      <c r="A334" s="122"/>
      <c r="B334" s="123"/>
      <c r="C334" s="124"/>
      <c r="D334" s="124"/>
      <c r="E334" s="124"/>
      <c r="F334" s="124"/>
      <c r="G334" s="127"/>
      <c r="H334" s="124"/>
      <c r="I334" s="125"/>
      <c r="J334" s="125"/>
      <c r="K334" s="126"/>
      <c r="L334" s="127"/>
      <c r="M334" s="127"/>
      <c r="N334" s="124"/>
      <c r="O334" s="117" t="str">
        <f>IF(ISBLANK($N334),"",VLOOKUP($N334,'Clés d''affectation'!$B$2:$E$200,2,0))</f>
        <v/>
      </c>
      <c r="P334" s="130" t="str">
        <f t="shared" si="5"/>
        <v/>
      </c>
      <c r="Q334" s="15"/>
      <c r="R334" s="135"/>
      <c r="S334" s="131"/>
      <c r="T334" s="122"/>
    </row>
    <row r="335" spans="1:20" ht="15" customHeight="1" x14ac:dyDescent="0.3">
      <c r="A335" s="122"/>
      <c r="B335" s="123"/>
      <c r="C335" s="124"/>
      <c r="D335" s="124"/>
      <c r="E335" s="124"/>
      <c r="F335" s="124"/>
      <c r="G335" s="127"/>
      <c r="H335" s="124"/>
      <c r="I335" s="125"/>
      <c r="J335" s="125"/>
      <c r="K335" s="126"/>
      <c r="L335" s="127"/>
      <c r="M335" s="127"/>
      <c r="N335" s="124"/>
      <c r="O335" s="117" t="str">
        <f>IF(ISBLANK($N335),"",VLOOKUP($N335,'Clés d''affectation'!$B$2:$E$200,2,0))</f>
        <v/>
      </c>
      <c r="P335" s="130" t="str">
        <f t="shared" si="5"/>
        <v/>
      </c>
      <c r="Q335" s="15"/>
      <c r="R335" s="135"/>
      <c r="S335" s="131"/>
      <c r="T335" s="122"/>
    </row>
    <row r="336" spans="1:20" ht="15" customHeight="1" x14ac:dyDescent="0.3">
      <c r="A336" s="122"/>
      <c r="B336" s="123"/>
      <c r="C336" s="124"/>
      <c r="D336" s="124"/>
      <c r="E336" s="124"/>
      <c r="F336" s="124"/>
      <c r="G336" s="127"/>
      <c r="H336" s="124"/>
      <c r="I336" s="125"/>
      <c r="J336" s="125"/>
      <c r="K336" s="126"/>
      <c r="L336" s="127"/>
      <c r="M336" s="127"/>
      <c r="N336" s="124"/>
      <c r="O336" s="117" t="str">
        <f>IF(ISBLANK($N336),"",VLOOKUP($N336,'Clés d''affectation'!$B$2:$E$200,2,0))</f>
        <v/>
      </c>
      <c r="P336" s="130" t="str">
        <f t="shared" si="5"/>
        <v/>
      </c>
      <c r="Q336" s="15"/>
      <c r="R336" s="135"/>
      <c r="S336" s="131"/>
      <c r="T336" s="122"/>
    </row>
    <row r="337" spans="1:20" ht="15" customHeight="1" x14ac:dyDescent="0.3">
      <c r="A337" s="122"/>
      <c r="B337" s="123"/>
      <c r="C337" s="124"/>
      <c r="D337" s="124"/>
      <c r="E337" s="124"/>
      <c r="F337" s="124"/>
      <c r="G337" s="127"/>
      <c r="H337" s="124"/>
      <c r="I337" s="125"/>
      <c r="J337" s="125"/>
      <c r="K337" s="126"/>
      <c r="L337" s="127"/>
      <c r="M337" s="127"/>
      <c r="N337" s="124"/>
      <c r="O337" s="117" t="str">
        <f>IF(ISBLANK($N337),"",VLOOKUP($N337,'Clés d''affectation'!$B$2:$E$200,2,0))</f>
        <v/>
      </c>
      <c r="P337" s="130" t="str">
        <f t="shared" si="5"/>
        <v/>
      </c>
      <c r="Q337" s="15"/>
      <c r="R337" s="135"/>
      <c r="S337" s="131"/>
      <c r="T337" s="122"/>
    </row>
    <row r="338" spans="1:20" ht="15" customHeight="1" x14ac:dyDescent="0.3">
      <c r="A338" s="122"/>
      <c r="B338" s="123"/>
      <c r="C338" s="124"/>
      <c r="D338" s="124"/>
      <c r="E338" s="124"/>
      <c r="F338" s="124"/>
      <c r="G338" s="127"/>
      <c r="H338" s="124"/>
      <c r="I338" s="125"/>
      <c r="J338" s="125"/>
      <c r="K338" s="126"/>
      <c r="L338" s="127"/>
      <c r="M338" s="127"/>
      <c r="N338" s="124"/>
      <c r="O338" s="117" t="str">
        <f>IF(ISBLANK($N338),"",VLOOKUP($N338,'Clés d''affectation'!$B$2:$E$200,2,0))</f>
        <v/>
      </c>
      <c r="P338" s="130" t="str">
        <f t="shared" si="5"/>
        <v/>
      </c>
      <c r="Q338" s="15"/>
      <c r="R338" s="135"/>
      <c r="S338" s="131"/>
      <c r="T338" s="122"/>
    </row>
    <row r="339" spans="1:20" ht="15" customHeight="1" x14ac:dyDescent="0.3">
      <c r="A339" s="122"/>
      <c r="B339" s="123"/>
      <c r="C339" s="124"/>
      <c r="D339" s="124"/>
      <c r="E339" s="124"/>
      <c r="F339" s="124"/>
      <c r="G339" s="127"/>
      <c r="H339" s="124"/>
      <c r="I339" s="125"/>
      <c r="J339" s="125"/>
      <c r="K339" s="126"/>
      <c r="L339" s="127"/>
      <c r="M339" s="127"/>
      <c r="N339" s="124"/>
      <c r="O339" s="117" t="str">
        <f>IF(ISBLANK($N339),"",VLOOKUP($N339,'Clés d''affectation'!$B$2:$E$200,2,0))</f>
        <v/>
      </c>
      <c r="P339" s="130" t="str">
        <f t="shared" si="5"/>
        <v/>
      </c>
      <c r="Q339" s="15"/>
      <c r="R339" s="135"/>
      <c r="S339" s="131"/>
      <c r="T339" s="122"/>
    </row>
    <row r="340" spans="1:20" ht="15" customHeight="1" x14ac:dyDescent="0.3">
      <c r="A340" s="122"/>
      <c r="B340" s="123"/>
      <c r="C340" s="124"/>
      <c r="D340" s="124"/>
      <c r="E340" s="124"/>
      <c r="F340" s="124"/>
      <c r="G340" s="127"/>
      <c r="H340" s="124"/>
      <c r="I340" s="125"/>
      <c r="J340" s="125"/>
      <c r="K340" s="126"/>
      <c r="L340" s="127"/>
      <c r="M340" s="127"/>
      <c r="N340" s="124"/>
      <c r="O340" s="117" t="str">
        <f>IF(ISBLANK($N340),"",VLOOKUP($N340,'Clés d''affectation'!$B$2:$E$200,2,0))</f>
        <v/>
      </c>
      <c r="P340" s="130" t="str">
        <f t="shared" si="5"/>
        <v/>
      </c>
      <c r="Q340" s="15"/>
      <c r="R340" s="135"/>
      <c r="S340" s="131"/>
      <c r="T340" s="122"/>
    </row>
    <row r="341" spans="1:20" ht="15" customHeight="1" x14ac:dyDescent="0.3">
      <c r="A341" s="122"/>
      <c r="B341" s="123"/>
      <c r="C341" s="124"/>
      <c r="D341" s="124"/>
      <c r="E341" s="124"/>
      <c r="F341" s="124"/>
      <c r="G341" s="127"/>
      <c r="H341" s="124"/>
      <c r="I341" s="125"/>
      <c r="J341" s="125"/>
      <c r="K341" s="126"/>
      <c r="L341" s="127"/>
      <c r="M341" s="127"/>
      <c r="N341" s="124"/>
      <c r="O341" s="117" t="str">
        <f>IF(ISBLANK($N341),"",VLOOKUP($N341,'Clés d''affectation'!$B$2:$E$200,2,0))</f>
        <v/>
      </c>
      <c r="P341" s="130" t="str">
        <f t="shared" si="5"/>
        <v/>
      </c>
      <c r="Q341" s="15"/>
      <c r="R341" s="135"/>
      <c r="S341" s="131"/>
      <c r="T341" s="122"/>
    </row>
    <row r="342" spans="1:20" ht="15" customHeight="1" x14ac:dyDescent="0.3">
      <c r="A342" s="122"/>
      <c r="B342" s="123"/>
      <c r="C342" s="124"/>
      <c r="D342" s="124"/>
      <c r="E342" s="124"/>
      <c r="F342" s="124"/>
      <c r="G342" s="127"/>
      <c r="H342" s="124"/>
      <c r="I342" s="125"/>
      <c r="J342" s="125"/>
      <c r="K342" s="126"/>
      <c r="L342" s="127"/>
      <c r="M342" s="127"/>
      <c r="N342" s="124"/>
      <c r="O342" s="117" t="str">
        <f>IF(ISBLANK($N342),"",VLOOKUP($N342,'Clés d''affectation'!$B$2:$E$200,2,0))</f>
        <v/>
      </c>
      <c r="P342" s="130" t="str">
        <f t="shared" si="5"/>
        <v/>
      </c>
      <c r="Q342" s="15"/>
      <c r="R342" s="135"/>
      <c r="S342" s="131"/>
      <c r="T342" s="122"/>
    </row>
    <row r="343" spans="1:20" ht="15" customHeight="1" x14ac:dyDescent="0.3">
      <c r="A343" s="122"/>
      <c r="B343" s="123"/>
      <c r="C343" s="124"/>
      <c r="D343" s="124"/>
      <c r="E343" s="124"/>
      <c r="F343" s="124"/>
      <c r="G343" s="127"/>
      <c r="H343" s="124"/>
      <c r="I343" s="125"/>
      <c r="J343" s="125"/>
      <c r="K343" s="126"/>
      <c r="L343" s="127"/>
      <c r="M343" s="127"/>
      <c r="N343" s="124"/>
      <c r="O343" s="117" t="str">
        <f>IF(ISBLANK($N343),"",VLOOKUP($N343,'Clés d''affectation'!$B$2:$E$200,2,0))</f>
        <v/>
      </c>
      <c r="P343" s="130" t="str">
        <f t="shared" si="5"/>
        <v/>
      </c>
      <c r="Q343" s="15"/>
      <c r="R343" s="135"/>
      <c r="S343" s="131"/>
      <c r="T343" s="122"/>
    </row>
    <row r="344" spans="1:20" ht="15" customHeight="1" x14ac:dyDescent="0.3">
      <c r="A344" s="122"/>
      <c r="B344" s="123"/>
      <c r="C344" s="124"/>
      <c r="D344" s="124"/>
      <c r="E344" s="124"/>
      <c r="F344" s="124"/>
      <c r="G344" s="127"/>
      <c r="H344" s="124"/>
      <c r="I344" s="125"/>
      <c r="J344" s="125"/>
      <c r="K344" s="126"/>
      <c r="L344" s="127"/>
      <c r="M344" s="127"/>
      <c r="N344" s="124"/>
      <c r="O344" s="117" t="str">
        <f>IF(ISBLANK($N344),"",VLOOKUP($N344,'Clés d''affectation'!$B$2:$E$200,2,0))</f>
        <v/>
      </c>
      <c r="P344" s="130" t="str">
        <f t="shared" si="5"/>
        <v/>
      </c>
      <c r="Q344" s="15"/>
      <c r="R344" s="135"/>
      <c r="S344" s="131"/>
      <c r="T344" s="122"/>
    </row>
    <row r="345" spans="1:20" ht="15" customHeight="1" x14ac:dyDescent="0.3">
      <c r="A345" s="122"/>
      <c r="B345" s="123"/>
      <c r="C345" s="124"/>
      <c r="D345" s="124"/>
      <c r="E345" s="124"/>
      <c r="F345" s="124"/>
      <c r="G345" s="127"/>
      <c r="H345" s="124"/>
      <c r="I345" s="125"/>
      <c r="J345" s="125"/>
      <c r="K345" s="126"/>
      <c r="L345" s="127"/>
      <c r="M345" s="127"/>
      <c r="N345" s="124"/>
      <c r="O345" s="117" t="str">
        <f>IF(ISBLANK($N345),"",VLOOKUP($N345,'Clés d''affectation'!$B$2:$E$200,2,0))</f>
        <v/>
      </c>
      <c r="P345" s="130" t="str">
        <f t="shared" si="5"/>
        <v/>
      </c>
      <c r="Q345" s="15"/>
      <c r="R345" s="135"/>
      <c r="S345" s="131"/>
      <c r="T345" s="122"/>
    </row>
    <row r="346" spans="1:20" ht="15" customHeight="1" x14ac:dyDescent="0.3">
      <c r="A346" s="122"/>
      <c r="B346" s="123"/>
      <c r="C346" s="124"/>
      <c r="D346" s="124"/>
      <c r="E346" s="124"/>
      <c r="F346" s="124"/>
      <c r="G346" s="127"/>
      <c r="H346" s="124"/>
      <c r="I346" s="125"/>
      <c r="J346" s="125"/>
      <c r="K346" s="126"/>
      <c r="L346" s="127"/>
      <c r="M346" s="127"/>
      <c r="N346" s="124"/>
      <c r="O346" s="117" t="str">
        <f>IF(ISBLANK($N346),"",VLOOKUP($N346,'Clés d''affectation'!$B$2:$E$200,2,0))</f>
        <v/>
      </c>
      <c r="P346" s="130" t="str">
        <f t="shared" si="5"/>
        <v/>
      </c>
      <c r="Q346" s="15"/>
      <c r="R346" s="135"/>
      <c r="S346" s="131"/>
      <c r="T346" s="122"/>
    </row>
    <row r="347" spans="1:20" ht="15" customHeight="1" x14ac:dyDescent="0.3">
      <c r="A347" s="122"/>
      <c r="B347" s="123"/>
      <c r="C347" s="124"/>
      <c r="D347" s="124"/>
      <c r="E347" s="124"/>
      <c r="F347" s="124"/>
      <c r="G347" s="127"/>
      <c r="H347" s="124"/>
      <c r="I347" s="125"/>
      <c r="J347" s="125"/>
      <c r="K347" s="126"/>
      <c r="L347" s="127"/>
      <c r="M347" s="127"/>
      <c r="N347" s="124"/>
      <c r="O347" s="117" t="str">
        <f>IF(ISBLANK($N347),"",VLOOKUP($N347,'Clés d''affectation'!$B$2:$E$200,2,0))</f>
        <v/>
      </c>
      <c r="P347" s="130" t="str">
        <f t="shared" si="5"/>
        <v/>
      </c>
      <c r="Q347" s="15"/>
      <c r="R347" s="135"/>
      <c r="S347" s="131"/>
      <c r="T347" s="122"/>
    </row>
    <row r="348" spans="1:20" ht="15" customHeight="1" x14ac:dyDescent="0.3">
      <c r="A348" s="122"/>
      <c r="B348" s="123"/>
      <c r="C348" s="124"/>
      <c r="D348" s="124"/>
      <c r="E348" s="124"/>
      <c r="F348" s="124"/>
      <c r="G348" s="127"/>
      <c r="H348" s="124"/>
      <c r="I348" s="125"/>
      <c r="J348" s="125"/>
      <c r="K348" s="126"/>
      <c r="L348" s="127"/>
      <c r="M348" s="127"/>
      <c r="N348" s="124"/>
      <c r="O348" s="117" t="str">
        <f>IF(ISBLANK($N348),"",VLOOKUP($N348,'Clés d''affectation'!$B$2:$E$200,2,0))</f>
        <v/>
      </c>
      <c r="P348" s="130" t="str">
        <f t="shared" si="5"/>
        <v/>
      </c>
      <c r="Q348" s="15"/>
      <c r="R348" s="135"/>
      <c r="S348" s="131"/>
      <c r="T348" s="122"/>
    </row>
    <row r="349" spans="1:20" ht="15" customHeight="1" x14ac:dyDescent="0.3">
      <c r="A349" s="122"/>
      <c r="B349" s="123"/>
      <c r="C349" s="124"/>
      <c r="D349" s="124"/>
      <c r="E349" s="124"/>
      <c r="F349" s="124"/>
      <c r="G349" s="127"/>
      <c r="H349" s="124"/>
      <c r="I349" s="125"/>
      <c r="J349" s="125"/>
      <c r="K349" s="126"/>
      <c r="L349" s="127"/>
      <c r="M349" s="127"/>
      <c r="N349" s="124"/>
      <c r="O349" s="117" t="str">
        <f>IF(ISBLANK($N349),"",VLOOKUP($N349,'Clés d''affectation'!$B$2:$E$200,2,0))</f>
        <v/>
      </c>
      <c r="P349" s="130" t="str">
        <f t="shared" si="5"/>
        <v/>
      </c>
      <c r="Q349" s="15"/>
      <c r="R349" s="135"/>
      <c r="S349" s="131"/>
      <c r="T349" s="122"/>
    </row>
    <row r="350" spans="1:20" ht="15" customHeight="1" x14ac:dyDescent="0.3">
      <c r="A350" s="122"/>
      <c r="B350" s="123"/>
      <c r="C350" s="124"/>
      <c r="D350" s="124"/>
      <c r="E350" s="124"/>
      <c r="F350" s="124"/>
      <c r="G350" s="127"/>
      <c r="H350" s="124"/>
      <c r="I350" s="125"/>
      <c r="J350" s="125"/>
      <c r="K350" s="126"/>
      <c r="L350" s="127"/>
      <c r="M350" s="127"/>
      <c r="N350" s="124"/>
      <c r="O350" s="117" t="str">
        <f>IF(ISBLANK($N350),"",VLOOKUP($N350,'Clés d''affectation'!$B$2:$E$200,2,0))</f>
        <v/>
      </c>
      <c r="P350" s="130" t="str">
        <f t="shared" si="5"/>
        <v/>
      </c>
      <c r="Q350" s="15"/>
      <c r="R350" s="135"/>
      <c r="S350" s="131"/>
      <c r="T350" s="122"/>
    </row>
    <row r="351" spans="1:20" ht="15" customHeight="1" x14ac:dyDescent="0.3">
      <c r="A351" s="122"/>
      <c r="B351" s="123"/>
      <c r="C351" s="124"/>
      <c r="D351" s="124"/>
      <c r="E351" s="124"/>
      <c r="F351" s="124"/>
      <c r="G351" s="127"/>
      <c r="H351" s="124"/>
      <c r="I351" s="125"/>
      <c r="J351" s="125"/>
      <c r="K351" s="126"/>
      <c r="L351" s="127"/>
      <c r="M351" s="127"/>
      <c r="N351" s="124"/>
      <c r="O351" s="117" t="str">
        <f>IF(ISBLANK($N351),"",VLOOKUP($N351,'Clés d''affectation'!$B$2:$E$200,2,0))</f>
        <v/>
      </c>
      <c r="P351" s="130" t="str">
        <f t="shared" si="5"/>
        <v/>
      </c>
      <c r="Q351" s="15"/>
      <c r="R351" s="135"/>
      <c r="S351" s="131"/>
      <c r="T351" s="122"/>
    </row>
    <row r="352" spans="1:20" ht="15" customHeight="1" x14ac:dyDescent="0.3">
      <c r="A352" s="122"/>
      <c r="B352" s="123"/>
      <c r="C352" s="124"/>
      <c r="D352" s="124"/>
      <c r="E352" s="124"/>
      <c r="F352" s="124"/>
      <c r="G352" s="127"/>
      <c r="H352" s="124"/>
      <c r="I352" s="125"/>
      <c r="J352" s="125"/>
      <c r="K352" s="126"/>
      <c r="L352" s="127"/>
      <c r="M352" s="127"/>
      <c r="N352" s="124"/>
      <c r="O352" s="117" t="str">
        <f>IF(ISBLANK($N352),"",VLOOKUP($N352,'Clés d''affectation'!$B$2:$E$200,2,0))</f>
        <v/>
      </c>
      <c r="P352" s="130" t="str">
        <f t="shared" si="5"/>
        <v/>
      </c>
      <c r="Q352" s="15"/>
      <c r="R352" s="135"/>
      <c r="S352" s="131"/>
      <c r="T352" s="122"/>
    </row>
    <row r="353" spans="1:20" ht="15" customHeight="1" x14ac:dyDescent="0.3">
      <c r="A353" s="122"/>
      <c r="B353" s="123"/>
      <c r="C353" s="124"/>
      <c r="D353" s="124"/>
      <c r="E353" s="124"/>
      <c r="F353" s="124"/>
      <c r="G353" s="127"/>
      <c r="H353" s="124"/>
      <c r="I353" s="125"/>
      <c r="J353" s="125"/>
      <c r="K353" s="126"/>
      <c r="L353" s="127"/>
      <c r="M353" s="127"/>
      <c r="N353" s="124"/>
      <c r="O353" s="117" t="str">
        <f>IF(ISBLANK($N353),"",VLOOKUP($N353,'Clés d''affectation'!$B$2:$E$200,2,0))</f>
        <v/>
      </c>
      <c r="P353" s="130" t="str">
        <f t="shared" si="5"/>
        <v/>
      </c>
      <c r="Q353" s="15"/>
      <c r="R353" s="135"/>
      <c r="S353" s="131"/>
      <c r="T353" s="122"/>
    </row>
    <row r="354" spans="1:20" ht="15" customHeight="1" x14ac:dyDescent="0.3">
      <c r="A354" s="122"/>
      <c r="B354" s="123"/>
      <c r="C354" s="124"/>
      <c r="D354" s="124"/>
      <c r="E354" s="124"/>
      <c r="F354" s="124"/>
      <c r="G354" s="127"/>
      <c r="H354" s="124"/>
      <c r="I354" s="125"/>
      <c r="J354" s="125"/>
      <c r="K354" s="126"/>
      <c r="L354" s="127"/>
      <c r="M354" s="127"/>
      <c r="N354" s="124"/>
      <c r="O354" s="117" t="str">
        <f>IF(ISBLANK($N354),"",VLOOKUP($N354,'Clés d''affectation'!$B$2:$E$200,2,0))</f>
        <v/>
      </c>
      <c r="P354" s="130" t="str">
        <f t="shared" si="5"/>
        <v/>
      </c>
      <c r="Q354" s="15"/>
      <c r="R354" s="135"/>
      <c r="S354" s="131"/>
      <c r="T354" s="122"/>
    </row>
    <row r="355" spans="1:20" ht="15" customHeight="1" x14ac:dyDescent="0.3">
      <c r="A355" s="122"/>
      <c r="B355" s="123"/>
      <c r="C355" s="124"/>
      <c r="D355" s="124"/>
      <c r="E355" s="124"/>
      <c r="F355" s="124"/>
      <c r="G355" s="127"/>
      <c r="H355" s="124"/>
      <c r="I355" s="125"/>
      <c r="J355" s="125"/>
      <c r="K355" s="126"/>
      <c r="L355" s="127"/>
      <c r="M355" s="127"/>
      <c r="N355" s="124"/>
      <c r="O355" s="117" t="str">
        <f>IF(ISBLANK($N355),"",VLOOKUP($N355,'Clés d''affectation'!$B$2:$E$200,2,0))</f>
        <v/>
      </c>
      <c r="P355" s="130" t="str">
        <f t="shared" si="5"/>
        <v/>
      </c>
      <c r="Q355" s="15"/>
      <c r="R355" s="135"/>
      <c r="S355" s="131"/>
      <c r="T355" s="122"/>
    </row>
    <row r="356" spans="1:20" ht="15" customHeight="1" x14ac:dyDescent="0.3">
      <c r="A356" s="122"/>
      <c r="B356" s="123"/>
      <c r="C356" s="124"/>
      <c r="D356" s="124"/>
      <c r="E356" s="124"/>
      <c r="F356" s="124"/>
      <c r="G356" s="127"/>
      <c r="H356" s="124"/>
      <c r="I356" s="125"/>
      <c r="J356" s="125"/>
      <c r="K356" s="126"/>
      <c r="L356" s="127"/>
      <c r="M356" s="127"/>
      <c r="N356" s="124"/>
      <c r="O356" s="117" t="str">
        <f>IF(ISBLANK($N356),"",VLOOKUP($N356,'Clés d''affectation'!$B$2:$E$200,2,0))</f>
        <v/>
      </c>
      <c r="P356" s="130" t="str">
        <f t="shared" si="5"/>
        <v/>
      </c>
      <c r="Q356" s="15"/>
      <c r="R356" s="135"/>
      <c r="S356" s="131"/>
      <c r="T356" s="122"/>
    </row>
    <row r="357" spans="1:20" ht="15" customHeight="1" x14ac:dyDescent="0.3">
      <c r="A357" s="122"/>
      <c r="B357" s="123"/>
      <c r="C357" s="124"/>
      <c r="D357" s="124"/>
      <c r="E357" s="124"/>
      <c r="F357" s="124"/>
      <c r="G357" s="127"/>
      <c r="H357" s="124"/>
      <c r="I357" s="125"/>
      <c r="J357" s="125"/>
      <c r="K357" s="126"/>
      <c r="L357" s="127"/>
      <c r="M357" s="127"/>
      <c r="N357" s="124"/>
      <c r="O357" s="117" t="str">
        <f>IF(ISBLANK($N357),"",VLOOKUP($N357,'Clés d''affectation'!$B$2:$E$200,2,0))</f>
        <v/>
      </c>
      <c r="P357" s="130" t="str">
        <f t="shared" si="5"/>
        <v/>
      </c>
      <c r="Q357" s="15"/>
      <c r="R357" s="135"/>
      <c r="S357" s="131"/>
      <c r="T357" s="122"/>
    </row>
    <row r="358" spans="1:20" ht="15" customHeight="1" x14ac:dyDescent="0.3">
      <c r="A358" s="122"/>
      <c r="B358" s="123"/>
      <c r="C358" s="124"/>
      <c r="D358" s="124"/>
      <c r="E358" s="124"/>
      <c r="F358" s="124"/>
      <c r="G358" s="127"/>
      <c r="H358" s="124"/>
      <c r="I358" s="125"/>
      <c r="J358" s="125"/>
      <c r="K358" s="126"/>
      <c r="L358" s="127"/>
      <c r="M358" s="127"/>
      <c r="N358" s="124"/>
      <c r="O358" s="117" t="str">
        <f>IF(ISBLANK($N358),"",VLOOKUP($N358,'Clés d''affectation'!$B$2:$E$200,2,0))</f>
        <v/>
      </c>
      <c r="P358" s="130" t="str">
        <f t="shared" si="5"/>
        <v/>
      </c>
      <c r="Q358" s="15"/>
      <c r="R358" s="135"/>
      <c r="S358" s="131"/>
      <c r="T358" s="122"/>
    </row>
    <row r="359" spans="1:20" ht="15" customHeight="1" x14ac:dyDescent="0.3">
      <c r="A359" s="122"/>
      <c r="B359" s="123"/>
      <c r="C359" s="124"/>
      <c r="D359" s="124"/>
      <c r="E359" s="124"/>
      <c r="F359" s="124"/>
      <c r="G359" s="127"/>
      <c r="H359" s="124"/>
      <c r="I359" s="125"/>
      <c r="J359" s="125"/>
      <c r="K359" s="126"/>
      <c r="L359" s="127"/>
      <c r="M359" s="127"/>
      <c r="N359" s="124"/>
      <c r="O359" s="117" t="str">
        <f>IF(ISBLANK($N359),"",VLOOKUP($N359,'Clés d''affectation'!$B$2:$E$200,2,0))</f>
        <v/>
      </c>
      <c r="P359" s="130" t="str">
        <f t="shared" si="5"/>
        <v/>
      </c>
      <c r="Q359" s="15"/>
      <c r="R359" s="135"/>
      <c r="S359" s="131"/>
      <c r="T359" s="122"/>
    </row>
    <row r="360" spans="1:20" ht="15" customHeight="1" x14ac:dyDescent="0.3">
      <c r="A360" s="122"/>
      <c r="B360" s="123"/>
      <c r="C360" s="124"/>
      <c r="D360" s="124"/>
      <c r="E360" s="124"/>
      <c r="F360" s="124"/>
      <c r="G360" s="127"/>
      <c r="H360" s="124"/>
      <c r="I360" s="125"/>
      <c r="J360" s="125"/>
      <c r="K360" s="126"/>
      <c r="L360" s="127"/>
      <c r="M360" s="127"/>
      <c r="N360" s="124"/>
      <c r="O360" s="117" t="str">
        <f>IF(ISBLANK($N360),"",VLOOKUP($N360,'Clés d''affectation'!$B$2:$E$200,2,0))</f>
        <v/>
      </c>
      <c r="P360" s="130" t="str">
        <f t="shared" si="5"/>
        <v/>
      </c>
      <c r="Q360" s="15"/>
      <c r="R360" s="135"/>
      <c r="S360" s="131"/>
      <c r="T360" s="122"/>
    </row>
    <row r="361" spans="1:20" ht="15" customHeight="1" x14ac:dyDescent="0.3">
      <c r="A361" s="122"/>
      <c r="B361" s="123"/>
      <c r="C361" s="124"/>
      <c r="D361" s="124"/>
      <c r="E361" s="124"/>
      <c r="F361" s="124"/>
      <c r="G361" s="127"/>
      <c r="H361" s="124"/>
      <c r="I361" s="125"/>
      <c r="J361" s="125"/>
      <c r="K361" s="126"/>
      <c r="L361" s="127"/>
      <c r="M361" s="127"/>
      <c r="N361" s="124"/>
      <c r="O361" s="117" t="str">
        <f>IF(ISBLANK($N361),"",VLOOKUP($N361,'Clés d''affectation'!$B$2:$E$200,2,0))</f>
        <v/>
      </c>
      <c r="P361" s="130" t="str">
        <f t="shared" si="5"/>
        <v/>
      </c>
      <c r="Q361" s="15"/>
      <c r="R361" s="135"/>
      <c r="S361" s="131"/>
      <c r="T361" s="122"/>
    </row>
    <row r="362" spans="1:20" ht="15" customHeight="1" x14ac:dyDescent="0.3">
      <c r="A362" s="122"/>
      <c r="B362" s="123"/>
      <c r="C362" s="124"/>
      <c r="D362" s="124"/>
      <c r="E362" s="124"/>
      <c r="F362" s="124"/>
      <c r="G362" s="127"/>
      <c r="H362" s="124"/>
      <c r="I362" s="125"/>
      <c r="J362" s="125"/>
      <c r="K362" s="126"/>
      <c r="L362" s="127"/>
      <c r="M362" s="127"/>
      <c r="N362" s="124"/>
      <c r="O362" s="117" t="str">
        <f>IF(ISBLANK($N362),"",VLOOKUP($N362,'Clés d''affectation'!$B$2:$E$200,2,0))</f>
        <v/>
      </c>
      <c r="P362" s="130" t="str">
        <f t="shared" si="5"/>
        <v/>
      </c>
      <c r="Q362" s="15"/>
      <c r="R362" s="135"/>
      <c r="S362" s="131"/>
      <c r="T362" s="122"/>
    </row>
    <row r="363" spans="1:20" ht="15" customHeight="1" x14ac:dyDescent="0.3">
      <c r="A363" s="122"/>
      <c r="B363" s="123"/>
      <c r="C363" s="124"/>
      <c r="D363" s="124"/>
      <c r="E363" s="124"/>
      <c r="F363" s="124"/>
      <c r="G363" s="127"/>
      <c r="H363" s="124"/>
      <c r="I363" s="125"/>
      <c r="J363" s="125"/>
      <c r="K363" s="126"/>
      <c r="L363" s="127"/>
      <c r="M363" s="127"/>
      <c r="N363" s="124"/>
      <c r="O363" s="117" t="str">
        <f>IF(ISBLANK($N363),"",VLOOKUP($N363,'Clés d''affectation'!$B$2:$E$200,2,0))</f>
        <v/>
      </c>
      <c r="P363" s="130" t="str">
        <f t="shared" si="5"/>
        <v/>
      </c>
      <c r="Q363" s="15"/>
      <c r="R363" s="135"/>
      <c r="S363" s="131"/>
      <c r="T363" s="122"/>
    </row>
    <row r="364" spans="1:20" ht="15" customHeight="1" x14ac:dyDescent="0.3">
      <c r="A364" s="122"/>
      <c r="B364" s="123"/>
      <c r="C364" s="124"/>
      <c r="D364" s="124"/>
      <c r="E364" s="124"/>
      <c r="F364" s="124"/>
      <c r="G364" s="127"/>
      <c r="H364" s="124"/>
      <c r="I364" s="125"/>
      <c r="J364" s="125"/>
      <c r="K364" s="126"/>
      <c r="L364" s="127"/>
      <c r="M364" s="127"/>
      <c r="N364" s="124"/>
      <c r="O364" s="117" t="str">
        <f>IF(ISBLANK($N364),"",VLOOKUP($N364,'Clés d''affectation'!$B$2:$E$200,2,0))</f>
        <v/>
      </c>
      <c r="P364" s="130" t="str">
        <f t="shared" si="5"/>
        <v/>
      </c>
      <c r="Q364" s="15"/>
      <c r="R364" s="135"/>
      <c r="S364" s="131"/>
      <c r="T364" s="122"/>
    </row>
    <row r="365" spans="1:20" ht="15" customHeight="1" x14ac:dyDescent="0.3">
      <c r="A365" s="122"/>
      <c r="B365" s="123"/>
      <c r="C365" s="124"/>
      <c r="D365" s="124"/>
      <c r="E365" s="124"/>
      <c r="F365" s="124"/>
      <c r="G365" s="127"/>
      <c r="H365" s="124"/>
      <c r="I365" s="125"/>
      <c r="J365" s="125"/>
      <c r="K365" s="126"/>
      <c r="L365" s="127"/>
      <c r="M365" s="127"/>
      <c r="N365" s="124"/>
      <c r="O365" s="117" t="str">
        <f>IF(ISBLANK($N365),"",VLOOKUP($N365,'Clés d''affectation'!$B$2:$E$200,2,0))</f>
        <v/>
      </c>
      <c r="P365" s="130" t="str">
        <f t="shared" si="5"/>
        <v/>
      </c>
      <c r="Q365" s="15"/>
      <c r="R365" s="135"/>
      <c r="S365" s="131"/>
      <c r="T365" s="122"/>
    </row>
    <row r="366" spans="1:20" ht="15" customHeight="1" x14ac:dyDescent="0.3">
      <c r="A366" s="122"/>
      <c r="B366" s="123"/>
      <c r="C366" s="124"/>
      <c r="D366" s="124"/>
      <c r="E366" s="124"/>
      <c r="F366" s="124"/>
      <c r="G366" s="127"/>
      <c r="H366" s="124"/>
      <c r="I366" s="125"/>
      <c r="J366" s="125"/>
      <c r="K366" s="126"/>
      <c r="L366" s="127"/>
      <c r="M366" s="127"/>
      <c r="N366" s="124"/>
      <c r="O366" s="117" t="str">
        <f>IF(ISBLANK($N366),"",VLOOKUP($N366,'Clés d''affectation'!$B$2:$E$200,2,0))</f>
        <v/>
      </c>
      <c r="P366" s="130" t="str">
        <f t="shared" si="5"/>
        <v/>
      </c>
      <c r="Q366" s="15"/>
      <c r="R366" s="135"/>
      <c r="S366" s="131"/>
      <c r="T366" s="122"/>
    </row>
    <row r="367" spans="1:20" ht="15" customHeight="1" x14ac:dyDescent="0.3">
      <c r="A367" s="122"/>
      <c r="B367" s="123"/>
      <c r="C367" s="124"/>
      <c r="D367" s="124"/>
      <c r="E367" s="124"/>
      <c r="F367" s="124"/>
      <c r="G367" s="127"/>
      <c r="H367" s="124"/>
      <c r="I367" s="125"/>
      <c r="J367" s="125"/>
      <c r="K367" s="126"/>
      <c r="L367" s="127"/>
      <c r="M367" s="127"/>
      <c r="N367" s="124"/>
      <c r="O367" s="117" t="str">
        <f>IF(ISBLANK($N367),"",VLOOKUP($N367,'Clés d''affectation'!$B$2:$E$200,2,0))</f>
        <v/>
      </c>
      <c r="P367" s="130" t="str">
        <f t="shared" si="5"/>
        <v/>
      </c>
      <c r="Q367" s="15"/>
      <c r="R367" s="135"/>
      <c r="S367" s="131"/>
      <c r="T367" s="122"/>
    </row>
    <row r="368" spans="1:20" ht="15" customHeight="1" x14ac:dyDescent="0.3">
      <c r="A368" s="122"/>
      <c r="B368" s="123"/>
      <c r="C368" s="124"/>
      <c r="D368" s="124"/>
      <c r="E368" s="124"/>
      <c r="F368" s="124"/>
      <c r="G368" s="127"/>
      <c r="H368" s="124"/>
      <c r="I368" s="125"/>
      <c r="J368" s="125"/>
      <c r="K368" s="126"/>
      <c r="L368" s="127"/>
      <c r="M368" s="127"/>
      <c r="N368" s="124"/>
      <c r="O368" s="117" t="str">
        <f>IF(ISBLANK($N368),"",VLOOKUP($N368,'Clés d''affectation'!$B$2:$E$200,2,0))</f>
        <v/>
      </c>
      <c r="P368" s="130" t="str">
        <f t="shared" si="5"/>
        <v/>
      </c>
      <c r="Q368" s="15"/>
      <c r="R368" s="135"/>
      <c r="S368" s="131"/>
      <c r="T368" s="122"/>
    </row>
    <row r="369" spans="1:20" ht="15" customHeight="1" x14ac:dyDescent="0.3">
      <c r="A369" s="122"/>
      <c r="B369" s="123"/>
      <c r="C369" s="124"/>
      <c r="D369" s="124"/>
      <c r="E369" s="124"/>
      <c r="F369" s="124"/>
      <c r="G369" s="127"/>
      <c r="H369" s="124"/>
      <c r="I369" s="125"/>
      <c r="J369" s="125"/>
      <c r="K369" s="126"/>
      <c r="L369" s="127"/>
      <c r="M369" s="127"/>
      <c r="N369" s="124"/>
      <c r="O369" s="117" t="str">
        <f>IF(ISBLANK($N369),"",VLOOKUP($N369,'Clés d''affectation'!$B$2:$E$200,2,0))</f>
        <v/>
      </c>
      <c r="P369" s="130" t="str">
        <f t="shared" si="5"/>
        <v/>
      </c>
      <c r="Q369" s="15"/>
      <c r="R369" s="135"/>
      <c r="S369" s="131"/>
      <c r="T369" s="122"/>
    </row>
    <row r="370" spans="1:20" ht="15" customHeight="1" x14ac:dyDescent="0.3">
      <c r="A370" s="122"/>
      <c r="B370" s="123"/>
      <c r="C370" s="124"/>
      <c r="D370" s="124"/>
      <c r="E370" s="124"/>
      <c r="F370" s="124"/>
      <c r="G370" s="127"/>
      <c r="H370" s="124"/>
      <c r="I370" s="125"/>
      <c r="J370" s="125"/>
      <c r="K370" s="126"/>
      <c r="L370" s="127"/>
      <c r="M370" s="127"/>
      <c r="N370" s="124"/>
      <c r="O370" s="117" t="str">
        <f>IF(ISBLANK($N370),"",VLOOKUP($N370,'Clés d''affectation'!$B$2:$E$200,2,0))</f>
        <v/>
      </c>
      <c r="P370" s="130" t="str">
        <f t="shared" si="5"/>
        <v/>
      </c>
      <c r="Q370" s="15"/>
      <c r="R370" s="135"/>
      <c r="S370" s="131"/>
      <c r="T370" s="122"/>
    </row>
    <row r="371" spans="1:20" ht="15" customHeight="1" x14ac:dyDescent="0.3">
      <c r="A371" s="122"/>
      <c r="B371" s="123"/>
      <c r="C371" s="124"/>
      <c r="D371" s="124"/>
      <c r="E371" s="124"/>
      <c r="F371" s="124"/>
      <c r="G371" s="127"/>
      <c r="H371" s="124"/>
      <c r="I371" s="125"/>
      <c r="J371" s="125"/>
      <c r="K371" s="126"/>
      <c r="L371" s="127"/>
      <c r="M371" s="127"/>
      <c r="N371" s="124"/>
      <c r="O371" s="117" t="str">
        <f>IF(ISBLANK($N371),"",VLOOKUP($N371,'Clés d''affectation'!$B$2:$E$200,2,0))</f>
        <v/>
      </c>
      <c r="P371" s="130" t="str">
        <f t="shared" si="5"/>
        <v/>
      </c>
      <c r="Q371" s="15"/>
      <c r="R371" s="135"/>
      <c r="S371" s="131"/>
      <c r="T371" s="122"/>
    </row>
    <row r="372" spans="1:20" ht="15" customHeight="1" x14ac:dyDescent="0.3">
      <c r="A372" s="122"/>
      <c r="B372" s="123"/>
      <c r="C372" s="124"/>
      <c r="D372" s="124"/>
      <c r="E372" s="124"/>
      <c r="F372" s="124"/>
      <c r="G372" s="127"/>
      <c r="H372" s="124"/>
      <c r="I372" s="125"/>
      <c r="J372" s="125"/>
      <c r="K372" s="126"/>
      <c r="L372" s="127"/>
      <c r="M372" s="127"/>
      <c r="N372" s="124"/>
      <c r="O372" s="117" t="str">
        <f>IF(ISBLANK($N372),"",VLOOKUP($N372,'Clés d''affectation'!$B$2:$E$200,2,0))</f>
        <v/>
      </c>
      <c r="P372" s="130" t="str">
        <f t="shared" si="5"/>
        <v/>
      </c>
      <c r="Q372" s="15"/>
      <c r="R372" s="135"/>
      <c r="S372" s="131"/>
      <c r="T372" s="122"/>
    </row>
    <row r="373" spans="1:20" ht="15" customHeight="1" x14ac:dyDescent="0.3">
      <c r="A373" s="122"/>
      <c r="B373" s="123"/>
      <c r="C373" s="124"/>
      <c r="D373" s="124"/>
      <c r="E373" s="124"/>
      <c r="F373" s="124"/>
      <c r="G373" s="127"/>
      <c r="H373" s="124"/>
      <c r="I373" s="125"/>
      <c r="J373" s="125"/>
      <c r="K373" s="126"/>
      <c r="L373" s="127"/>
      <c r="M373" s="127"/>
      <c r="N373" s="124"/>
      <c r="O373" s="117" t="str">
        <f>IF(ISBLANK($N373),"",VLOOKUP($N373,'Clés d''affectation'!$B$2:$E$200,2,0))</f>
        <v/>
      </c>
      <c r="P373" s="130" t="str">
        <f t="shared" si="5"/>
        <v/>
      </c>
      <c r="Q373" s="15"/>
      <c r="R373" s="135"/>
      <c r="S373" s="131"/>
      <c r="T373" s="122"/>
    </row>
    <row r="374" spans="1:20" ht="15" customHeight="1" x14ac:dyDescent="0.3">
      <c r="A374" s="122"/>
      <c r="B374" s="123"/>
      <c r="C374" s="124"/>
      <c r="D374" s="124"/>
      <c r="E374" s="124"/>
      <c r="F374" s="124"/>
      <c r="G374" s="127"/>
      <c r="H374" s="124"/>
      <c r="I374" s="125"/>
      <c r="J374" s="125"/>
      <c r="K374" s="126"/>
      <c r="L374" s="127"/>
      <c r="M374" s="127"/>
      <c r="N374" s="124"/>
      <c r="O374" s="117" t="str">
        <f>IF(ISBLANK($N374),"",VLOOKUP($N374,'Clés d''affectation'!$B$2:$E$200,2,0))</f>
        <v/>
      </c>
      <c r="P374" s="130" t="str">
        <f t="shared" si="5"/>
        <v/>
      </c>
      <c r="Q374" s="15"/>
      <c r="R374" s="135"/>
      <c r="S374" s="131"/>
      <c r="T374" s="122"/>
    </row>
    <row r="375" spans="1:20" ht="15" customHeight="1" x14ac:dyDescent="0.3">
      <c r="A375" s="122"/>
      <c r="B375" s="123"/>
      <c r="C375" s="124"/>
      <c r="D375" s="124"/>
      <c r="E375" s="124"/>
      <c r="F375" s="124"/>
      <c r="G375" s="127"/>
      <c r="H375" s="124"/>
      <c r="I375" s="125"/>
      <c r="J375" s="125"/>
      <c r="K375" s="126"/>
      <c r="L375" s="127"/>
      <c r="M375" s="127"/>
      <c r="N375" s="124"/>
      <c r="O375" s="117" t="str">
        <f>IF(ISBLANK($N375),"",VLOOKUP($N375,'Clés d''affectation'!$B$2:$E$200,2,0))</f>
        <v/>
      </c>
      <c r="P375" s="130" t="str">
        <f t="shared" si="5"/>
        <v/>
      </c>
      <c r="Q375" s="15"/>
      <c r="R375" s="135"/>
      <c r="S375" s="131"/>
      <c r="T375" s="122"/>
    </row>
    <row r="376" spans="1:20" ht="15" customHeight="1" x14ac:dyDescent="0.3">
      <c r="A376" s="122"/>
      <c r="B376" s="123"/>
      <c r="C376" s="124"/>
      <c r="D376" s="124"/>
      <c r="E376" s="124"/>
      <c r="F376" s="124"/>
      <c r="G376" s="127"/>
      <c r="H376" s="124"/>
      <c r="I376" s="125"/>
      <c r="J376" s="125"/>
      <c r="K376" s="126"/>
      <c r="L376" s="127"/>
      <c r="M376" s="127"/>
      <c r="N376" s="124"/>
      <c r="O376" s="117" t="str">
        <f>IF(ISBLANK($N376),"",VLOOKUP($N376,'Clés d''affectation'!$B$2:$E$200,2,0))</f>
        <v/>
      </c>
      <c r="P376" s="130" t="str">
        <f t="shared" si="5"/>
        <v/>
      </c>
      <c r="Q376" s="15"/>
      <c r="R376" s="135"/>
      <c r="S376" s="131"/>
      <c r="T376" s="122"/>
    </row>
    <row r="377" spans="1:20" ht="15" customHeight="1" x14ac:dyDescent="0.3">
      <c r="A377" s="122"/>
      <c r="B377" s="123"/>
      <c r="C377" s="124"/>
      <c r="D377" s="124"/>
      <c r="E377" s="124"/>
      <c r="F377" s="124"/>
      <c r="G377" s="127"/>
      <c r="H377" s="124"/>
      <c r="I377" s="125"/>
      <c r="J377" s="125"/>
      <c r="K377" s="126"/>
      <c r="L377" s="127"/>
      <c r="M377" s="127"/>
      <c r="N377" s="124"/>
      <c r="O377" s="117" t="str">
        <f>IF(ISBLANK($N377),"",VLOOKUP($N377,'Clés d''affectation'!$B$2:$E$200,2,0))</f>
        <v/>
      </c>
      <c r="P377" s="130" t="str">
        <f t="shared" si="5"/>
        <v/>
      </c>
      <c r="Q377" s="15"/>
      <c r="R377" s="135"/>
      <c r="S377" s="131"/>
      <c r="T377" s="122"/>
    </row>
    <row r="378" spans="1:20" ht="15" customHeight="1" x14ac:dyDescent="0.3">
      <c r="A378" s="122"/>
      <c r="B378" s="123"/>
      <c r="C378" s="124"/>
      <c r="D378" s="124"/>
      <c r="E378" s="124"/>
      <c r="F378" s="124"/>
      <c r="G378" s="127"/>
      <c r="H378" s="124"/>
      <c r="I378" s="125"/>
      <c r="J378" s="125"/>
      <c r="K378" s="126"/>
      <c r="L378" s="127"/>
      <c r="M378" s="127"/>
      <c r="N378" s="124"/>
      <c r="O378" s="117" t="str">
        <f>IF(ISBLANK($N378),"",VLOOKUP($N378,'Clés d''affectation'!$B$2:$E$200,2,0))</f>
        <v/>
      </c>
      <c r="P378" s="130" t="str">
        <f t="shared" si="5"/>
        <v/>
      </c>
      <c r="Q378" s="15"/>
      <c r="R378" s="135"/>
      <c r="S378" s="131"/>
      <c r="T378" s="122"/>
    </row>
    <row r="379" spans="1:20" ht="15" customHeight="1" x14ac:dyDescent="0.3">
      <c r="A379" s="122"/>
      <c r="B379" s="123"/>
      <c r="C379" s="124"/>
      <c r="D379" s="124"/>
      <c r="E379" s="124"/>
      <c r="F379" s="124"/>
      <c r="G379" s="127"/>
      <c r="H379" s="124"/>
      <c r="I379" s="125"/>
      <c r="J379" s="125"/>
      <c r="K379" s="126"/>
      <c r="L379" s="127"/>
      <c r="M379" s="127"/>
      <c r="N379" s="124"/>
      <c r="O379" s="117" t="str">
        <f>IF(ISBLANK($N379),"",VLOOKUP($N379,'Clés d''affectation'!$B$2:$E$200,2,0))</f>
        <v/>
      </c>
      <c r="P379" s="130" t="str">
        <f t="shared" si="5"/>
        <v/>
      </c>
      <c r="Q379" s="15"/>
      <c r="R379" s="135"/>
      <c r="S379" s="131"/>
      <c r="T379" s="122"/>
    </row>
    <row r="380" spans="1:20" ht="15" customHeight="1" x14ac:dyDescent="0.3">
      <c r="A380" s="122"/>
      <c r="B380" s="123"/>
      <c r="C380" s="124"/>
      <c r="D380" s="124"/>
      <c r="E380" s="124"/>
      <c r="F380" s="124"/>
      <c r="G380" s="127"/>
      <c r="H380" s="124"/>
      <c r="I380" s="125"/>
      <c r="J380" s="125"/>
      <c r="K380" s="126"/>
      <c r="L380" s="127"/>
      <c r="M380" s="127"/>
      <c r="N380" s="124"/>
      <c r="O380" s="117" t="str">
        <f>IF(ISBLANK($N380),"",VLOOKUP($N380,'Clés d''affectation'!$B$2:$E$200,2,0))</f>
        <v/>
      </c>
      <c r="P380" s="130" t="str">
        <f t="shared" si="5"/>
        <v/>
      </c>
      <c r="Q380" s="15"/>
      <c r="R380" s="135"/>
      <c r="S380" s="131"/>
      <c r="T380" s="122"/>
    </row>
    <row r="381" spans="1:20" ht="15" customHeight="1" x14ac:dyDescent="0.3">
      <c r="A381" s="122"/>
      <c r="B381" s="123"/>
      <c r="C381" s="124"/>
      <c r="D381" s="124"/>
      <c r="E381" s="124"/>
      <c r="F381" s="124"/>
      <c r="G381" s="127"/>
      <c r="H381" s="124"/>
      <c r="I381" s="125"/>
      <c r="J381" s="125"/>
      <c r="K381" s="126"/>
      <c r="L381" s="127"/>
      <c r="M381" s="127"/>
      <c r="N381" s="124"/>
      <c r="O381" s="117" t="str">
        <f>IF(ISBLANK($N381),"",VLOOKUP($N381,'Clés d''affectation'!$B$2:$E$200,2,0))</f>
        <v/>
      </c>
      <c r="P381" s="130" t="str">
        <f t="shared" si="5"/>
        <v/>
      </c>
      <c r="Q381" s="15"/>
      <c r="R381" s="135"/>
      <c r="S381" s="131"/>
      <c r="T381" s="122"/>
    </row>
    <row r="382" spans="1:20" ht="15" customHeight="1" x14ac:dyDescent="0.3">
      <c r="A382" s="122"/>
      <c r="B382" s="123"/>
      <c r="C382" s="124"/>
      <c r="D382" s="124"/>
      <c r="E382" s="124"/>
      <c r="F382" s="124"/>
      <c r="G382" s="127"/>
      <c r="H382" s="124"/>
      <c r="I382" s="125"/>
      <c r="J382" s="125"/>
      <c r="K382" s="126"/>
      <c r="L382" s="127"/>
      <c r="M382" s="127"/>
      <c r="N382" s="124"/>
      <c r="O382" s="117" t="str">
        <f>IF(ISBLANK($N382),"",VLOOKUP($N382,'Clés d''affectation'!$B$2:$E$200,2,0))</f>
        <v/>
      </c>
      <c r="P382" s="130" t="str">
        <f t="shared" si="5"/>
        <v/>
      </c>
      <c r="Q382" s="15"/>
      <c r="R382" s="135"/>
      <c r="S382" s="131"/>
      <c r="T382" s="122"/>
    </row>
    <row r="383" spans="1:20" ht="15" customHeight="1" x14ac:dyDescent="0.3">
      <c r="A383" s="122"/>
      <c r="B383" s="123"/>
      <c r="C383" s="124"/>
      <c r="D383" s="124"/>
      <c r="E383" s="124"/>
      <c r="F383" s="124"/>
      <c r="G383" s="127"/>
      <c r="H383" s="124"/>
      <c r="I383" s="125"/>
      <c r="J383" s="125"/>
      <c r="K383" s="126"/>
      <c r="L383" s="127"/>
      <c r="M383" s="127"/>
      <c r="N383" s="124"/>
      <c r="O383" s="117" t="str">
        <f>IF(ISBLANK($N383),"",VLOOKUP($N383,'Clés d''affectation'!$B$2:$E$200,2,0))</f>
        <v/>
      </c>
      <c r="P383" s="130" t="str">
        <f t="shared" si="5"/>
        <v/>
      </c>
      <c r="Q383" s="15"/>
      <c r="R383" s="135"/>
      <c r="S383" s="131"/>
      <c r="T383" s="122"/>
    </row>
    <row r="384" spans="1:20" ht="15" customHeight="1" x14ac:dyDescent="0.3">
      <c r="A384" s="122"/>
      <c r="B384" s="123"/>
      <c r="C384" s="124"/>
      <c r="D384" s="124"/>
      <c r="E384" s="124"/>
      <c r="F384" s="124"/>
      <c r="G384" s="127"/>
      <c r="H384" s="124"/>
      <c r="I384" s="125"/>
      <c r="J384" s="125"/>
      <c r="K384" s="126"/>
      <c r="L384" s="127"/>
      <c r="M384" s="127"/>
      <c r="N384" s="124"/>
      <c r="O384" s="117" t="str">
        <f>IF(ISBLANK($N384),"",VLOOKUP($N384,'Clés d''affectation'!$B$2:$E$200,2,0))</f>
        <v/>
      </c>
      <c r="P384" s="130" t="str">
        <f t="shared" si="5"/>
        <v/>
      </c>
      <c r="Q384" s="15"/>
      <c r="R384" s="135"/>
      <c r="S384" s="131"/>
      <c r="T384" s="122"/>
    </row>
    <row r="385" spans="1:20" ht="15" customHeight="1" x14ac:dyDescent="0.3">
      <c r="A385" s="122"/>
      <c r="B385" s="123"/>
      <c r="C385" s="124"/>
      <c r="D385" s="124"/>
      <c r="E385" s="124"/>
      <c r="F385" s="124"/>
      <c r="G385" s="127"/>
      <c r="H385" s="124"/>
      <c r="I385" s="125"/>
      <c r="J385" s="125"/>
      <c r="K385" s="126"/>
      <c r="L385" s="127"/>
      <c r="M385" s="127"/>
      <c r="N385" s="124"/>
      <c r="O385" s="117" t="str">
        <f>IF(ISBLANK($N385),"",VLOOKUP($N385,'Clés d''affectation'!$B$2:$E$200,2,0))</f>
        <v/>
      </c>
      <c r="P385" s="130" t="str">
        <f t="shared" si="5"/>
        <v/>
      </c>
      <c r="Q385" s="15"/>
      <c r="R385" s="135"/>
      <c r="S385" s="131"/>
      <c r="T385" s="122"/>
    </row>
    <row r="386" spans="1:20" ht="15" customHeight="1" x14ac:dyDescent="0.3">
      <c r="A386" s="122"/>
      <c r="B386" s="123"/>
      <c r="C386" s="124"/>
      <c r="D386" s="124"/>
      <c r="E386" s="124"/>
      <c r="F386" s="124"/>
      <c r="G386" s="127"/>
      <c r="H386" s="124"/>
      <c r="I386" s="125"/>
      <c r="J386" s="125"/>
      <c r="K386" s="126"/>
      <c r="L386" s="127"/>
      <c r="M386" s="127"/>
      <c r="N386" s="124"/>
      <c r="O386" s="117" t="str">
        <f>IF(ISBLANK($N386),"",VLOOKUP($N386,'Clés d''affectation'!$B$2:$E$200,2,0))</f>
        <v/>
      </c>
      <c r="P386" s="130" t="str">
        <f t="shared" si="5"/>
        <v/>
      </c>
      <c r="Q386" s="15"/>
      <c r="R386" s="135"/>
      <c r="S386" s="131"/>
      <c r="T386" s="122"/>
    </row>
    <row r="387" spans="1:20" ht="15" customHeight="1" x14ac:dyDescent="0.3">
      <c r="A387" s="122"/>
      <c r="B387" s="123"/>
      <c r="C387" s="124"/>
      <c r="D387" s="124"/>
      <c r="E387" s="124"/>
      <c r="F387" s="124"/>
      <c r="G387" s="127"/>
      <c r="H387" s="124"/>
      <c r="I387" s="125"/>
      <c r="J387" s="125"/>
      <c r="K387" s="126"/>
      <c r="L387" s="127"/>
      <c r="M387" s="127"/>
      <c r="N387" s="124"/>
      <c r="O387" s="117" t="str">
        <f>IF(ISBLANK($N387),"",VLOOKUP($N387,'Clés d''affectation'!$B$2:$E$200,2,0))</f>
        <v/>
      </c>
      <c r="P387" s="130" t="str">
        <f t="shared" si="5"/>
        <v/>
      </c>
      <c r="Q387" s="15"/>
      <c r="R387" s="135"/>
      <c r="S387" s="131"/>
      <c r="T387" s="122"/>
    </row>
    <row r="388" spans="1:20" ht="15" customHeight="1" x14ac:dyDescent="0.3">
      <c r="A388" s="122"/>
      <c r="B388" s="123"/>
      <c r="C388" s="124"/>
      <c r="D388" s="124"/>
      <c r="E388" s="124"/>
      <c r="F388" s="124"/>
      <c r="G388" s="127"/>
      <c r="H388" s="124"/>
      <c r="I388" s="125"/>
      <c r="J388" s="125"/>
      <c r="K388" s="126"/>
      <c r="L388" s="127"/>
      <c r="M388" s="127"/>
      <c r="N388" s="124"/>
      <c r="O388" s="117" t="str">
        <f>IF(ISBLANK($N388),"",VLOOKUP($N388,'Clés d''affectation'!$B$2:$E$200,2,0))</f>
        <v/>
      </c>
      <c r="P388" s="130" t="str">
        <f t="shared" ref="P388:P451" si="6">IF(ISBLANK($N388),"",$M388*$O388)</f>
        <v/>
      </c>
      <c r="Q388" s="15"/>
      <c r="R388" s="135"/>
      <c r="S388" s="131"/>
      <c r="T388" s="122"/>
    </row>
    <row r="389" spans="1:20" ht="15" customHeight="1" x14ac:dyDescent="0.3">
      <c r="A389" s="122"/>
      <c r="B389" s="123"/>
      <c r="C389" s="124"/>
      <c r="D389" s="124"/>
      <c r="E389" s="124"/>
      <c r="F389" s="124"/>
      <c r="G389" s="127"/>
      <c r="H389" s="124"/>
      <c r="I389" s="125"/>
      <c r="J389" s="125"/>
      <c r="K389" s="126"/>
      <c r="L389" s="127"/>
      <c r="M389" s="127"/>
      <c r="N389" s="124"/>
      <c r="O389" s="117" t="str">
        <f>IF(ISBLANK($N389),"",VLOOKUP($N389,'Clés d''affectation'!$B$2:$E$200,2,0))</f>
        <v/>
      </c>
      <c r="P389" s="130" t="str">
        <f t="shared" si="6"/>
        <v/>
      </c>
      <c r="Q389" s="15"/>
      <c r="R389" s="135"/>
      <c r="S389" s="131"/>
      <c r="T389" s="122"/>
    </row>
    <row r="390" spans="1:20" ht="15" customHeight="1" x14ac:dyDescent="0.3">
      <c r="A390" s="122"/>
      <c r="B390" s="123"/>
      <c r="C390" s="124"/>
      <c r="D390" s="124"/>
      <c r="E390" s="124"/>
      <c r="F390" s="124"/>
      <c r="G390" s="127"/>
      <c r="H390" s="124"/>
      <c r="I390" s="125"/>
      <c r="J390" s="125"/>
      <c r="K390" s="126"/>
      <c r="L390" s="127"/>
      <c r="M390" s="127"/>
      <c r="N390" s="124"/>
      <c r="O390" s="117" t="str">
        <f>IF(ISBLANK($N390),"",VLOOKUP($N390,'Clés d''affectation'!$B$2:$E$200,2,0))</f>
        <v/>
      </c>
      <c r="P390" s="130" t="str">
        <f t="shared" si="6"/>
        <v/>
      </c>
      <c r="Q390" s="15"/>
      <c r="R390" s="135"/>
      <c r="S390" s="131"/>
      <c r="T390" s="122"/>
    </row>
    <row r="391" spans="1:20" ht="15" customHeight="1" x14ac:dyDescent="0.3">
      <c r="A391" s="122"/>
      <c r="B391" s="123"/>
      <c r="C391" s="124"/>
      <c r="D391" s="124"/>
      <c r="E391" s="124"/>
      <c r="F391" s="124"/>
      <c r="G391" s="127"/>
      <c r="H391" s="124"/>
      <c r="I391" s="125"/>
      <c r="J391" s="125"/>
      <c r="K391" s="126"/>
      <c r="L391" s="127"/>
      <c r="M391" s="127"/>
      <c r="N391" s="124"/>
      <c r="O391" s="117" t="str">
        <f>IF(ISBLANK($N391),"",VLOOKUP($N391,'Clés d''affectation'!$B$2:$E$200,2,0))</f>
        <v/>
      </c>
      <c r="P391" s="130" t="str">
        <f t="shared" si="6"/>
        <v/>
      </c>
      <c r="Q391" s="15"/>
      <c r="R391" s="135"/>
      <c r="S391" s="131"/>
      <c r="T391" s="122"/>
    </row>
    <row r="392" spans="1:20" ht="15" customHeight="1" x14ac:dyDescent="0.3">
      <c r="A392" s="122"/>
      <c r="B392" s="123"/>
      <c r="C392" s="124"/>
      <c r="D392" s="124"/>
      <c r="E392" s="124"/>
      <c r="F392" s="124"/>
      <c r="G392" s="127"/>
      <c r="H392" s="124"/>
      <c r="I392" s="125"/>
      <c r="J392" s="125"/>
      <c r="K392" s="126"/>
      <c r="L392" s="127"/>
      <c r="M392" s="127"/>
      <c r="N392" s="124"/>
      <c r="O392" s="117" t="str">
        <f>IF(ISBLANK($N392),"",VLOOKUP($N392,'Clés d''affectation'!$B$2:$E$200,2,0))</f>
        <v/>
      </c>
      <c r="P392" s="130" t="str">
        <f t="shared" si="6"/>
        <v/>
      </c>
      <c r="Q392" s="15"/>
      <c r="R392" s="135"/>
      <c r="S392" s="131"/>
      <c r="T392" s="122"/>
    </row>
    <row r="393" spans="1:20" ht="15" customHeight="1" x14ac:dyDescent="0.3">
      <c r="A393" s="122"/>
      <c r="B393" s="123"/>
      <c r="C393" s="124"/>
      <c r="D393" s="124"/>
      <c r="E393" s="124"/>
      <c r="F393" s="124"/>
      <c r="G393" s="127"/>
      <c r="H393" s="124"/>
      <c r="I393" s="125"/>
      <c r="J393" s="125"/>
      <c r="K393" s="126"/>
      <c r="L393" s="127"/>
      <c r="M393" s="127"/>
      <c r="N393" s="124"/>
      <c r="O393" s="117" t="str">
        <f>IF(ISBLANK($N393),"",VLOOKUP($N393,'Clés d''affectation'!$B$2:$E$200,2,0))</f>
        <v/>
      </c>
      <c r="P393" s="130" t="str">
        <f t="shared" si="6"/>
        <v/>
      </c>
      <c r="Q393" s="15"/>
      <c r="R393" s="135"/>
      <c r="S393" s="131"/>
      <c r="T393" s="122"/>
    </row>
    <row r="394" spans="1:20" ht="15" customHeight="1" x14ac:dyDescent="0.3">
      <c r="A394" s="122"/>
      <c r="B394" s="123"/>
      <c r="C394" s="124"/>
      <c r="D394" s="124"/>
      <c r="E394" s="124"/>
      <c r="F394" s="124"/>
      <c r="G394" s="127"/>
      <c r="H394" s="124"/>
      <c r="I394" s="125"/>
      <c r="J394" s="125"/>
      <c r="K394" s="126"/>
      <c r="L394" s="127"/>
      <c r="M394" s="127"/>
      <c r="N394" s="124"/>
      <c r="O394" s="117" t="str">
        <f>IF(ISBLANK($N394),"",VLOOKUP($N394,'Clés d''affectation'!$B$2:$E$200,2,0))</f>
        <v/>
      </c>
      <c r="P394" s="130" t="str">
        <f t="shared" si="6"/>
        <v/>
      </c>
      <c r="Q394" s="15"/>
      <c r="R394" s="135"/>
      <c r="S394" s="131"/>
      <c r="T394" s="122"/>
    </row>
    <row r="395" spans="1:20" ht="15" customHeight="1" x14ac:dyDescent="0.3">
      <c r="A395" s="122"/>
      <c r="B395" s="123"/>
      <c r="C395" s="124"/>
      <c r="D395" s="124"/>
      <c r="E395" s="124"/>
      <c r="F395" s="124"/>
      <c r="G395" s="127"/>
      <c r="H395" s="124"/>
      <c r="I395" s="125"/>
      <c r="J395" s="125"/>
      <c r="K395" s="126"/>
      <c r="L395" s="127"/>
      <c r="M395" s="127"/>
      <c r="N395" s="124"/>
      <c r="O395" s="117" t="str">
        <f>IF(ISBLANK($N395),"",VLOOKUP($N395,'Clés d''affectation'!$B$2:$E$200,2,0))</f>
        <v/>
      </c>
      <c r="P395" s="130" t="str">
        <f t="shared" si="6"/>
        <v/>
      </c>
      <c r="Q395" s="15"/>
      <c r="R395" s="135"/>
      <c r="S395" s="131"/>
      <c r="T395" s="122"/>
    </row>
    <row r="396" spans="1:20" ht="15" customHeight="1" x14ac:dyDescent="0.3">
      <c r="A396" s="122"/>
      <c r="B396" s="123"/>
      <c r="C396" s="124"/>
      <c r="D396" s="124"/>
      <c r="E396" s="124"/>
      <c r="F396" s="124"/>
      <c r="G396" s="127"/>
      <c r="H396" s="124"/>
      <c r="I396" s="125"/>
      <c r="J396" s="125"/>
      <c r="K396" s="126"/>
      <c r="L396" s="127"/>
      <c r="M396" s="127"/>
      <c r="N396" s="124"/>
      <c r="O396" s="117" t="str">
        <f>IF(ISBLANK($N396),"",VLOOKUP($N396,'Clés d''affectation'!$B$2:$E$200,2,0))</f>
        <v/>
      </c>
      <c r="P396" s="130" t="str">
        <f t="shared" si="6"/>
        <v/>
      </c>
      <c r="Q396" s="15"/>
      <c r="R396" s="135"/>
      <c r="S396" s="131"/>
      <c r="T396" s="122"/>
    </row>
    <row r="397" spans="1:20" ht="15" customHeight="1" x14ac:dyDescent="0.3">
      <c r="A397" s="122"/>
      <c r="B397" s="123"/>
      <c r="C397" s="124"/>
      <c r="D397" s="124"/>
      <c r="E397" s="124"/>
      <c r="F397" s="124"/>
      <c r="G397" s="127"/>
      <c r="H397" s="124"/>
      <c r="I397" s="125"/>
      <c r="J397" s="125"/>
      <c r="K397" s="126"/>
      <c r="L397" s="127"/>
      <c r="M397" s="127"/>
      <c r="N397" s="124"/>
      <c r="O397" s="117" t="str">
        <f>IF(ISBLANK($N397),"",VLOOKUP($N397,'Clés d''affectation'!$B$2:$E$200,2,0))</f>
        <v/>
      </c>
      <c r="P397" s="130" t="str">
        <f t="shared" si="6"/>
        <v/>
      </c>
      <c r="Q397" s="15"/>
      <c r="R397" s="135"/>
      <c r="S397" s="131"/>
      <c r="T397" s="122"/>
    </row>
    <row r="398" spans="1:20" ht="15" customHeight="1" x14ac:dyDescent="0.3">
      <c r="A398" s="122"/>
      <c r="B398" s="123"/>
      <c r="C398" s="124"/>
      <c r="D398" s="124"/>
      <c r="E398" s="124"/>
      <c r="F398" s="124"/>
      <c r="G398" s="127"/>
      <c r="H398" s="124"/>
      <c r="I398" s="125"/>
      <c r="J398" s="125"/>
      <c r="K398" s="126"/>
      <c r="L398" s="127"/>
      <c r="M398" s="127"/>
      <c r="N398" s="124"/>
      <c r="O398" s="117" t="str">
        <f>IF(ISBLANK($N398),"",VLOOKUP($N398,'Clés d''affectation'!$B$2:$E$200,2,0))</f>
        <v/>
      </c>
      <c r="P398" s="130" t="str">
        <f t="shared" si="6"/>
        <v/>
      </c>
      <c r="Q398" s="15"/>
      <c r="R398" s="135"/>
      <c r="S398" s="131"/>
      <c r="T398" s="122"/>
    </row>
    <row r="399" spans="1:20" ht="15" customHeight="1" x14ac:dyDescent="0.3">
      <c r="A399" s="122"/>
      <c r="B399" s="123"/>
      <c r="C399" s="124"/>
      <c r="D399" s="124"/>
      <c r="E399" s="124"/>
      <c r="F399" s="124"/>
      <c r="G399" s="127"/>
      <c r="H399" s="124"/>
      <c r="I399" s="125"/>
      <c r="J399" s="125"/>
      <c r="K399" s="126"/>
      <c r="L399" s="127"/>
      <c r="M399" s="127"/>
      <c r="N399" s="124"/>
      <c r="O399" s="117" t="str">
        <f>IF(ISBLANK($N399),"",VLOOKUP($N399,'Clés d''affectation'!$B$2:$E$200,2,0))</f>
        <v/>
      </c>
      <c r="P399" s="130" t="str">
        <f t="shared" si="6"/>
        <v/>
      </c>
      <c r="Q399" s="15"/>
      <c r="R399" s="135"/>
      <c r="S399" s="131"/>
      <c r="T399" s="122"/>
    </row>
    <row r="400" spans="1:20" ht="15" customHeight="1" x14ac:dyDescent="0.3">
      <c r="A400" s="122"/>
      <c r="B400" s="123"/>
      <c r="C400" s="124"/>
      <c r="D400" s="124"/>
      <c r="E400" s="124"/>
      <c r="F400" s="124"/>
      <c r="G400" s="127"/>
      <c r="H400" s="124"/>
      <c r="I400" s="125"/>
      <c r="J400" s="125"/>
      <c r="K400" s="126"/>
      <c r="L400" s="127"/>
      <c r="M400" s="127"/>
      <c r="N400" s="124"/>
      <c r="O400" s="117" t="str">
        <f>IF(ISBLANK($N400),"",VLOOKUP($N400,'Clés d''affectation'!$B$2:$E$200,2,0))</f>
        <v/>
      </c>
      <c r="P400" s="130" t="str">
        <f t="shared" si="6"/>
        <v/>
      </c>
      <c r="Q400" s="15"/>
      <c r="R400" s="135"/>
      <c r="S400" s="131"/>
      <c r="T400" s="122"/>
    </row>
    <row r="401" spans="1:20" ht="15" customHeight="1" x14ac:dyDescent="0.3">
      <c r="A401" s="122"/>
      <c r="B401" s="123"/>
      <c r="C401" s="124"/>
      <c r="D401" s="124"/>
      <c r="E401" s="124"/>
      <c r="F401" s="124"/>
      <c r="G401" s="127"/>
      <c r="H401" s="124"/>
      <c r="I401" s="125"/>
      <c r="J401" s="125"/>
      <c r="K401" s="126"/>
      <c r="L401" s="127"/>
      <c r="M401" s="127"/>
      <c r="N401" s="124"/>
      <c r="O401" s="117" t="str">
        <f>IF(ISBLANK($N401),"",VLOOKUP($N401,'Clés d''affectation'!$B$2:$E$200,2,0))</f>
        <v/>
      </c>
      <c r="P401" s="130" t="str">
        <f t="shared" si="6"/>
        <v/>
      </c>
      <c r="Q401" s="15"/>
      <c r="R401" s="135"/>
      <c r="S401" s="131"/>
      <c r="T401" s="122"/>
    </row>
    <row r="402" spans="1:20" ht="15" customHeight="1" x14ac:dyDescent="0.3">
      <c r="A402" s="122"/>
      <c r="B402" s="123"/>
      <c r="C402" s="124"/>
      <c r="D402" s="124"/>
      <c r="E402" s="124"/>
      <c r="F402" s="124"/>
      <c r="G402" s="127"/>
      <c r="H402" s="124"/>
      <c r="I402" s="125"/>
      <c r="J402" s="125"/>
      <c r="K402" s="126"/>
      <c r="L402" s="127"/>
      <c r="M402" s="127"/>
      <c r="N402" s="124"/>
      <c r="O402" s="117" t="str">
        <f>IF(ISBLANK($N402),"",VLOOKUP($N402,'Clés d''affectation'!$B$2:$E$200,2,0))</f>
        <v/>
      </c>
      <c r="P402" s="130" t="str">
        <f t="shared" si="6"/>
        <v/>
      </c>
      <c r="Q402" s="15"/>
      <c r="R402" s="135"/>
      <c r="S402" s="131"/>
      <c r="T402" s="122"/>
    </row>
    <row r="403" spans="1:20" ht="15" customHeight="1" x14ac:dyDescent="0.3">
      <c r="A403" s="122"/>
      <c r="B403" s="123"/>
      <c r="C403" s="124"/>
      <c r="D403" s="124"/>
      <c r="E403" s="124"/>
      <c r="F403" s="124"/>
      <c r="G403" s="127"/>
      <c r="H403" s="124"/>
      <c r="I403" s="125"/>
      <c r="J403" s="125"/>
      <c r="K403" s="126"/>
      <c r="L403" s="127"/>
      <c r="M403" s="127"/>
      <c r="N403" s="124"/>
      <c r="O403" s="117" t="str">
        <f>IF(ISBLANK($N403),"",VLOOKUP($N403,'Clés d''affectation'!$B$2:$E$200,2,0))</f>
        <v/>
      </c>
      <c r="P403" s="130" t="str">
        <f t="shared" si="6"/>
        <v/>
      </c>
      <c r="Q403" s="15"/>
      <c r="R403" s="135"/>
      <c r="S403" s="131"/>
      <c r="T403" s="122"/>
    </row>
    <row r="404" spans="1:20" ht="15" customHeight="1" x14ac:dyDescent="0.3">
      <c r="A404" s="122"/>
      <c r="B404" s="123"/>
      <c r="C404" s="124"/>
      <c r="D404" s="124"/>
      <c r="E404" s="124"/>
      <c r="F404" s="124"/>
      <c r="G404" s="127"/>
      <c r="H404" s="124"/>
      <c r="I404" s="125"/>
      <c r="J404" s="125"/>
      <c r="K404" s="126"/>
      <c r="L404" s="127"/>
      <c r="M404" s="127"/>
      <c r="N404" s="124"/>
      <c r="O404" s="117" t="str">
        <f>IF(ISBLANK($N404),"",VLOOKUP($N404,'Clés d''affectation'!$B$2:$E$200,2,0))</f>
        <v/>
      </c>
      <c r="P404" s="130" t="str">
        <f t="shared" si="6"/>
        <v/>
      </c>
      <c r="Q404" s="15"/>
      <c r="R404" s="135"/>
      <c r="S404" s="131"/>
      <c r="T404" s="122"/>
    </row>
    <row r="405" spans="1:20" ht="15" customHeight="1" x14ac:dyDescent="0.3">
      <c r="A405" s="122"/>
      <c r="B405" s="123"/>
      <c r="C405" s="124"/>
      <c r="D405" s="124"/>
      <c r="E405" s="124"/>
      <c r="F405" s="124"/>
      <c r="G405" s="127"/>
      <c r="H405" s="124"/>
      <c r="I405" s="125"/>
      <c r="J405" s="125"/>
      <c r="K405" s="126"/>
      <c r="L405" s="127"/>
      <c r="M405" s="127"/>
      <c r="N405" s="124"/>
      <c r="O405" s="117" t="str">
        <f>IF(ISBLANK($N405),"",VLOOKUP($N405,'Clés d''affectation'!$B$2:$E$200,2,0))</f>
        <v/>
      </c>
      <c r="P405" s="130" t="str">
        <f t="shared" si="6"/>
        <v/>
      </c>
      <c r="Q405" s="15"/>
      <c r="R405" s="135"/>
      <c r="S405" s="131"/>
      <c r="T405" s="122"/>
    </row>
    <row r="406" spans="1:20" ht="15" customHeight="1" x14ac:dyDescent="0.3">
      <c r="A406" s="122"/>
      <c r="B406" s="123"/>
      <c r="C406" s="124"/>
      <c r="D406" s="124"/>
      <c r="E406" s="124"/>
      <c r="F406" s="124"/>
      <c r="G406" s="127"/>
      <c r="H406" s="124"/>
      <c r="I406" s="125"/>
      <c r="J406" s="125"/>
      <c r="K406" s="126"/>
      <c r="L406" s="127"/>
      <c r="M406" s="127"/>
      <c r="N406" s="124"/>
      <c r="O406" s="117" t="str">
        <f>IF(ISBLANK($N406),"",VLOOKUP($N406,'Clés d''affectation'!$B$2:$E$200,2,0))</f>
        <v/>
      </c>
      <c r="P406" s="130" t="str">
        <f t="shared" si="6"/>
        <v/>
      </c>
      <c r="Q406" s="15"/>
      <c r="R406" s="135"/>
      <c r="S406" s="131"/>
      <c r="T406" s="122"/>
    </row>
    <row r="407" spans="1:20" ht="15" customHeight="1" x14ac:dyDescent="0.3">
      <c r="A407" s="122"/>
      <c r="B407" s="123"/>
      <c r="C407" s="124"/>
      <c r="D407" s="124"/>
      <c r="E407" s="124"/>
      <c r="F407" s="124"/>
      <c r="G407" s="127"/>
      <c r="H407" s="124"/>
      <c r="I407" s="125"/>
      <c r="J407" s="125"/>
      <c r="K407" s="126"/>
      <c r="L407" s="127"/>
      <c r="M407" s="127"/>
      <c r="N407" s="124"/>
      <c r="O407" s="117" t="str">
        <f>IF(ISBLANK($N407),"",VLOOKUP($N407,'Clés d''affectation'!$B$2:$E$200,2,0))</f>
        <v/>
      </c>
      <c r="P407" s="130" t="str">
        <f t="shared" si="6"/>
        <v/>
      </c>
      <c r="Q407" s="15"/>
      <c r="R407" s="135"/>
      <c r="S407" s="131"/>
      <c r="T407" s="122"/>
    </row>
    <row r="408" spans="1:20" ht="15" customHeight="1" x14ac:dyDescent="0.3">
      <c r="A408" s="122"/>
      <c r="B408" s="123"/>
      <c r="C408" s="124"/>
      <c r="D408" s="124"/>
      <c r="E408" s="124"/>
      <c r="F408" s="124"/>
      <c r="G408" s="127"/>
      <c r="H408" s="124"/>
      <c r="I408" s="125"/>
      <c r="J408" s="125"/>
      <c r="K408" s="126"/>
      <c r="L408" s="127"/>
      <c r="M408" s="127"/>
      <c r="N408" s="124"/>
      <c r="O408" s="117" t="str">
        <f>IF(ISBLANK($N408),"",VLOOKUP($N408,'Clés d''affectation'!$B$2:$E$200,2,0))</f>
        <v/>
      </c>
      <c r="P408" s="130" t="str">
        <f t="shared" si="6"/>
        <v/>
      </c>
      <c r="Q408" s="15"/>
      <c r="R408" s="135"/>
      <c r="S408" s="131"/>
      <c r="T408" s="122"/>
    </row>
    <row r="409" spans="1:20" ht="15" customHeight="1" x14ac:dyDescent="0.3">
      <c r="A409" s="122"/>
      <c r="B409" s="123"/>
      <c r="C409" s="124"/>
      <c r="D409" s="124"/>
      <c r="E409" s="124"/>
      <c r="F409" s="124"/>
      <c r="G409" s="127"/>
      <c r="H409" s="124"/>
      <c r="I409" s="125"/>
      <c r="J409" s="125"/>
      <c r="K409" s="126"/>
      <c r="L409" s="127"/>
      <c r="M409" s="127"/>
      <c r="N409" s="124"/>
      <c r="O409" s="117" t="str">
        <f>IF(ISBLANK($N409),"",VLOOKUP($N409,'Clés d''affectation'!$B$2:$E$200,2,0))</f>
        <v/>
      </c>
      <c r="P409" s="130" t="str">
        <f t="shared" si="6"/>
        <v/>
      </c>
      <c r="Q409" s="15"/>
      <c r="R409" s="135"/>
      <c r="S409" s="131"/>
      <c r="T409" s="122"/>
    </row>
    <row r="410" spans="1:20" ht="15" customHeight="1" x14ac:dyDescent="0.3">
      <c r="A410" s="122"/>
      <c r="B410" s="123"/>
      <c r="C410" s="124"/>
      <c r="D410" s="124"/>
      <c r="E410" s="124"/>
      <c r="F410" s="124"/>
      <c r="G410" s="127"/>
      <c r="H410" s="124"/>
      <c r="I410" s="125"/>
      <c r="J410" s="125"/>
      <c r="K410" s="126"/>
      <c r="L410" s="127"/>
      <c r="M410" s="127"/>
      <c r="N410" s="124"/>
      <c r="O410" s="117" t="str">
        <f>IF(ISBLANK($N410),"",VLOOKUP($N410,'Clés d''affectation'!$B$2:$E$200,2,0))</f>
        <v/>
      </c>
      <c r="P410" s="130" t="str">
        <f t="shared" si="6"/>
        <v/>
      </c>
      <c r="Q410" s="15"/>
      <c r="R410" s="135"/>
      <c r="S410" s="131"/>
      <c r="T410" s="122"/>
    </row>
    <row r="411" spans="1:20" ht="15" customHeight="1" x14ac:dyDescent="0.3">
      <c r="A411" s="122"/>
      <c r="B411" s="123"/>
      <c r="C411" s="124"/>
      <c r="D411" s="124"/>
      <c r="E411" s="124"/>
      <c r="F411" s="124"/>
      <c r="G411" s="127"/>
      <c r="H411" s="124"/>
      <c r="I411" s="125"/>
      <c r="J411" s="125"/>
      <c r="K411" s="126"/>
      <c r="L411" s="127"/>
      <c r="M411" s="127"/>
      <c r="N411" s="124"/>
      <c r="O411" s="117" t="str">
        <f>IF(ISBLANK($N411),"",VLOOKUP($N411,'Clés d''affectation'!$B$2:$E$200,2,0))</f>
        <v/>
      </c>
      <c r="P411" s="130" t="str">
        <f t="shared" si="6"/>
        <v/>
      </c>
      <c r="Q411" s="15"/>
      <c r="R411" s="135"/>
      <c r="S411" s="131"/>
      <c r="T411" s="122"/>
    </row>
    <row r="412" spans="1:20" ht="15" customHeight="1" x14ac:dyDescent="0.3">
      <c r="A412" s="122"/>
      <c r="B412" s="123"/>
      <c r="C412" s="124"/>
      <c r="D412" s="124"/>
      <c r="E412" s="124"/>
      <c r="F412" s="124"/>
      <c r="G412" s="127"/>
      <c r="H412" s="124"/>
      <c r="I412" s="125"/>
      <c r="J412" s="125"/>
      <c r="K412" s="126"/>
      <c r="L412" s="127"/>
      <c r="M412" s="127"/>
      <c r="N412" s="124"/>
      <c r="O412" s="117" t="str">
        <f>IF(ISBLANK($N412),"",VLOOKUP($N412,'Clés d''affectation'!$B$2:$E$200,2,0))</f>
        <v/>
      </c>
      <c r="P412" s="130" t="str">
        <f t="shared" si="6"/>
        <v/>
      </c>
      <c r="Q412" s="15"/>
      <c r="R412" s="135"/>
      <c r="S412" s="131"/>
      <c r="T412" s="122"/>
    </row>
    <row r="413" spans="1:20" ht="15" customHeight="1" x14ac:dyDescent="0.3">
      <c r="A413" s="122"/>
      <c r="B413" s="123"/>
      <c r="C413" s="124"/>
      <c r="D413" s="124"/>
      <c r="E413" s="124"/>
      <c r="F413" s="124"/>
      <c r="G413" s="127"/>
      <c r="H413" s="124"/>
      <c r="I413" s="125"/>
      <c r="J413" s="125"/>
      <c r="K413" s="126"/>
      <c r="L413" s="127"/>
      <c r="M413" s="127"/>
      <c r="N413" s="124"/>
      <c r="O413" s="117" t="str">
        <f>IF(ISBLANK($N413),"",VLOOKUP($N413,'Clés d''affectation'!$B$2:$E$200,2,0))</f>
        <v/>
      </c>
      <c r="P413" s="130" t="str">
        <f t="shared" si="6"/>
        <v/>
      </c>
      <c r="Q413" s="15"/>
      <c r="R413" s="135"/>
      <c r="S413" s="131"/>
      <c r="T413" s="122"/>
    </row>
    <row r="414" spans="1:20" ht="15" customHeight="1" x14ac:dyDescent="0.3">
      <c r="A414" s="122"/>
      <c r="B414" s="123"/>
      <c r="C414" s="124"/>
      <c r="D414" s="124"/>
      <c r="E414" s="124"/>
      <c r="F414" s="124"/>
      <c r="G414" s="127"/>
      <c r="H414" s="124"/>
      <c r="I414" s="125"/>
      <c r="J414" s="125"/>
      <c r="K414" s="126"/>
      <c r="L414" s="127"/>
      <c r="M414" s="127"/>
      <c r="N414" s="124"/>
      <c r="O414" s="117" t="str">
        <f>IF(ISBLANK($N414),"",VLOOKUP($N414,'Clés d''affectation'!$B$2:$E$200,2,0))</f>
        <v/>
      </c>
      <c r="P414" s="130" t="str">
        <f t="shared" si="6"/>
        <v/>
      </c>
      <c r="Q414" s="15"/>
      <c r="R414" s="135"/>
      <c r="S414" s="131"/>
      <c r="T414" s="122"/>
    </row>
    <row r="415" spans="1:20" ht="15" customHeight="1" x14ac:dyDescent="0.3">
      <c r="A415" s="122"/>
      <c r="B415" s="123"/>
      <c r="C415" s="124"/>
      <c r="D415" s="124"/>
      <c r="E415" s="124"/>
      <c r="F415" s="124"/>
      <c r="G415" s="127"/>
      <c r="H415" s="124"/>
      <c r="I415" s="125"/>
      <c r="J415" s="125"/>
      <c r="K415" s="126"/>
      <c r="L415" s="127"/>
      <c r="M415" s="127"/>
      <c r="N415" s="124"/>
      <c r="O415" s="117" t="str">
        <f>IF(ISBLANK($N415),"",VLOOKUP($N415,'Clés d''affectation'!$B$2:$E$200,2,0))</f>
        <v/>
      </c>
      <c r="P415" s="130" t="str">
        <f t="shared" si="6"/>
        <v/>
      </c>
      <c r="Q415" s="15"/>
      <c r="R415" s="135"/>
      <c r="S415" s="131"/>
      <c r="T415" s="122"/>
    </row>
    <row r="416" spans="1:20" ht="15" customHeight="1" x14ac:dyDescent="0.3">
      <c r="A416" s="122"/>
      <c r="B416" s="123"/>
      <c r="C416" s="124"/>
      <c r="D416" s="124"/>
      <c r="E416" s="124"/>
      <c r="F416" s="124"/>
      <c r="G416" s="127"/>
      <c r="H416" s="124"/>
      <c r="I416" s="125"/>
      <c r="J416" s="125"/>
      <c r="K416" s="126"/>
      <c r="L416" s="127"/>
      <c r="M416" s="127"/>
      <c r="N416" s="124"/>
      <c r="O416" s="117" t="str">
        <f>IF(ISBLANK($N416),"",VLOOKUP($N416,'Clés d''affectation'!$B$2:$E$200,2,0))</f>
        <v/>
      </c>
      <c r="P416" s="130" t="str">
        <f t="shared" si="6"/>
        <v/>
      </c>
      <c r="Q416" s="15"/>
      <c r="R416" s="135"/>
      <c r="S416" s="131"/>
      <c r="T416" s="122"/>
    </row>
    <row r="417" spans="1:20" ht="15" customHeight="1" x14ac:dyDescent="0.3">
      <c r="A417" s="122"/>
      <c r="B417" s="123"/>
      <c r="C417" s="124"/>
      <c r="D417" s="124"/>
      <c r="E417" s="124"/>
      <c r="F417" s="124"/>
      <c r="G417" s="127"/>
      <c r="H417" s="124"/>
      <c r="I417" s="125"/>
      <c r="J417" s="125"/>
      <c r="K417" s="126"/>
      <c r="L417" s="127"/>
      <c r="M417" s="127"/>
      <c r="N417" s="124"/>
      <c r="O417" s="117" t="str">
        <f>IF(ISBLANK($N417),"",VLOOKUP($N417,'Clés d''affectation'!$B$2:$E$200,2,0))</f>
        <v/>
      </c>
      <c r="P417" s="130" t="str">
        <f t="shared" si="6"/>
        <v/>
      </c>
      <c r="Q417" s="15"/>
      <c r="R417" s="135"/>
      <c r="S417" s="131"/>
      <c r="T417" s="122"/>
    </row>
    <row r="418" spans="1:20" ht="15" customHeight="1" x14ac:dyDescent="0.3">
      <c r="A418" s="122"/>
      <c r="B418" s="123"/>
      <c r="C418" s="124"/>
      <c r="D418" s="124"/>
      <c r="E418" s="124"/>
      <c r="F418" s="124"/>
      <c r="G418" s="127"/>
      <c r="H418" s="124"/>
      <c r="I418" s="125"/>
      <c r="J418" s="125"/>
      <c r="K418" s="126"/>
      <c r="L418" s="127"/>
      <c r="M418" s="127"/>
      <c r="N418" s="124"/>
      <c r="O418" s="117" t="str">
        <f>IF(ISBLANK($N418),"",VLOOKUP($N418,'Clés d''affectation'!$B$2:$E$200,2,0))</f>
        <v/>
      </c>
      <c r="P418" s="130" t="str">
        <f t="shared" si="6"/>
        <v/>
      </c>
      <c r="Q418" s="15"/>
      <c r="R418" s="135"/>
      <c r="S418" s="131"/>
      <c r="T418" s="122"/>
    </row>
    <row r="419" spans="1:20" ht="15" customHeight="1" x14ac:dyDescent="0.3">
      <c r="A419" s="122"/>
      <c r="B419" s="123"/>
      <c r="C419" s="124"/>
      <c r="D419" s="124"/>
      <c r="E419" s="124"/>
      <c r="F419" s="124"/>
      <c r="G419" s="127"/>
      <c r="H419" s="124"/>
      <c r="I419" s="125"/>
      <c r="J419" s="125"/>
      <c r="K419" s="126"/>
      <c r="L419" s="127"/>
      <c r="M419" s="127"/>
      <c r="N419" s="124"/>
      <c r="O419" s="117" t="str">
        <f>IF(ISBLANK($N419),"",VLOOKUP($N419,'Clés d''affectation'!$B$2:$E$200,2,0))</f>
        <v/>
      </c>
      <c r="P419" s="130" t="str">
        <f t="shared" si="6"/>
        <v/>
      </c>
      <c r="Q419" s="15"/>
      <c r="R419" s="135"/>
      <c r="S419" s="131"/>
      <c r="T419" s="122"/>
    </row>
    <row r="420" spans="1:20" ht="15" customHeight="1" x14ac:dyDescent="0.3">
      <c r="A420" s="122"/>
      <c r="B420" s="123"/>
      <c r="C420" s="124"/>
      <c r="D420" s="124"/>
      <c r="E420" s="124"/>
      <c r="F420" s="124"/>
      <c r="G420" s="127"/>
      <c r="H420" s="124"/>
      <c r="I420" s="125"/>
      <c r="J420" s="125"/>
      <c r="K420" s="126"/>
      <c r="L420" s="127"/>
      <c r="M420" s="127"/>
      <c r="N420" s="124"/>
      <c r="O420" s="117" t="str">
        <f>IF(ISBLANK($N420),"",VLOOKUP($N420,'Clés d''affectation'!$B$2:$E$200,2,0))</f>
        <v/>
      </c>
      <c r="P420" s="130" t="str">
        <f t="shared" si="6"/>
        <v/>
      </c>
      <c r="Q420" s="15"/>
      <c r="R420" s="135"/>
      <c r="S420" s="131"/>
      <c r="T420" s="122"/>
    </row>
    <row r="421" spans="1:20" ht="15" customHeight="1" x14ac:dyDescent="0.3">
      <c r="A421" s="122"/>
      <c r="B421" s="123"/>
      <c r="C421" s="124"/>
      <c r="D421" s="124"/>
      <c r="E421" s="124"/>
      <c r="F421" s="124"/>
      <c r="G421" s="127"/>
      <c r="H421" s="124"/>
      <c r="I421" s="125"/>
      <c r="J421" s="125"/>
      <c r="K421" s="126"/>
      <c r="L421" s="127"/>
      <c r="M421" s="127"/>
      <c r="N421" s="124"/>
      <c r="O421" s="117" t="str">
        <f>IF(ISBLANK($N421),"",VLOOKUP($N421,'Clés d''affectation'!$B$2:$E$200,2,0))</f>
        <v/>
      </c>
      <c r="P421" s="130" t="str">
        <f t="shared" si="6"/>
        <v/>
      </c>
      <c r="Q421" s="15"/>
      <c r="R421" s="135"/>
      <c r="S421" s="131"/>
      <c r="T421" s="122"/>
    </row>
    <row r="422" spans="1:20" ht="15" customHeight="1" x14ac:dyDescent="0.3">
      <c r="A422" s="122"/>
      <c r="B422" s="123"/>
      <c r="C422" s="124"/>
      <c r="D422" s="124"/>
      <c r="E422" s="124"/>
      <c r="F422" s="124"/>
      <c r="G422" s="127"/>
      <c r="H422" s="124"/>
      <c r="I422" s="125"/>
      <c r="J422" s="125"/>
      <c r="K422" s="126"/>
      <c r="L422" s="127"/>
      <c r="M422" s="127"/>
      <c r="N422" s="124"/>
      <c r="O422" s="117" t="str">
        <f>IF(ISBLANK($N422),"",VLOOKUP($N422,'Clés d''affectation'!$B$2:$E$200,2,0))</f>
        <v/>
      </c>
      <c r="P422" s="130" t="str">
        <f t="shared" si="6"/>
        <v/>
      </c>
      <c r="Q422" s="15"/>
      <c r="R422" s="135"/>
      <c r="S422" s="131"/>
      <c r="T422" s="122"/>
    </row>
    <row r="423" spans="1:20" ht="15" customHeight="1" x14ac:dyDescent="0.3">
      <c r="A423" s="122"/>
      <c r="B423" s="123"/>
      <c r="C423" s="124"/>
      <c r="D423" s="124"/>
      <c r="E423" s="124"/>
      <c r="F423" s="124"/>
      <c r="G423" s="127"/>
      <c r="H423" s="124"/>
      <c r="I423" s="125"/>
      <c r="J423" s="125"/>
      <c r="K423" s="126"/>
      <c r="L423" s="127"/>
      <c r="M423" s="127"/>
      <c r="N423" s="124"/>
      <c r="O423" s="117" t="str">
        <f>IF(ISBLANK($N423),"",VLOOKUP($N423,'Clés d''affectation'!$B$2:$E$200,2,0))</f>
        <v/>
      </c>
      <c r="P423" s="130" t="str">
        <f t="shared" si="6"/>
        <v/>
      </c>
      <c r="Q423" s="15"/>
      <c r="R423" s="135"/>
      <c r="S423" s="131"/>
      <c r="T423" s="122"/>
    </row>
    <row r="424" spans="1:20" ht="15" customHeight="1" x14ac:dyDescent="0.3">
      <c r="A424" s="122"/>
      <c r="B424" s="123"/>
      <c r="C424" s="124"/>
      <c r="D424" s="124"/>
      <c r="E424" s="124"/>
      <c r="F424" s="124"/>
      <c r="G424" s="127"/>
      <c r="H424" s="124"/>
      <c r="I424" s="125"/>
      <c r="J424" s="125"/>
      <c r="K424" s="126"/>
      <c r="L424" s="127"/>
      <c r="M424" s="127"/>
      <c r="N424" s="124"/>
      <c r="O424" s="117" t="str">
        <f>IF(ISBLANK($N424),"",VLOOKUP($N424,'Clés d''affectation'!$B$2:$E$200,2,0))</f>
        <v/>
      </c>
      <c r="P424" s="130" t="str">
        <f t="shared" si="6"/>
        <v/>
      </c>
      <c r="Q424" s="15"/>
      <c r="R424" s="135"/>
      <c r="S424" s="131"/>
      <c r="T424" s="122"/>
    </row>
    <row r="425" spans="1:20" ht="15" customHeight="1" x14ac:dyDescent="0.3">
      <c r="A425" s="122"/>
      <c r="B425" s="123"/>
      <c r="C425" s="124"/>
      <c r="D425" s="124"/>
      <c r="E425" s="124"/>
      <c r="F425" s="124"/>
      <c r="G425" s="127"/>
      <c r="H425" s="124"/>
      <c r="I425" s="125"/>
      <c r="J425" s="125"/>
      <c r="K425" s="126"/>
      <c r="L425" s="127"/>
      <c r="M425" s="127"/>
      <c r="N425" s="124"/>
      <c r="O425" s="117" t="str">
        <f>IF(ISBLANK($N425),"",VLOOKUP($N425,'Clés d''affectation'!$B$2:$E$200,2,0))</f>
        <v/>
      </c>
      <c r="P425" s="130" t="str">
        <f t="shared" si="6"/>
        <v/>
      </c>
      <c r="Q425" s="15"/>
      <c r="R425" s="135"/>
      <c r="S425" s="131"/>
      <c r="T425" s="122"/>
    </row>
    <row r="426" spans="1:20" ht="15" customHeight="1" x14ac:dyDescent="0.3">
      <c r="A426" s="122"/>
      <c r="B426" s="123"/>
      <c r="C426" s="124"/>
      <c r="D426" s="124"/>
      <c r="E426" s="124"/>
      <c r="F426" s="124"/>
      <c r="G426" s="127"/>
      <c r="H426" s="124"/>
      <c r="I426" s="125"/>
      <c r="J426" s="125"/>
      <c r="K426" s="126"/>
      <c r="L426" s="127"/>
      <c r="M426" s="127"/>
      <c r="N426" s="124"/>
      <c r="O426" s="117" t="str">
        <f>IF(ISBLANK($N426),"",VLOOKUP($N426,'Clés d''affectation'!$B$2:$E$200,2,0))</f>
        <v/>
      </c>
      <c r="P426" s="130" t="str">
        <f t="shared" si="6"/>
        <v/>
      </c>
      <c r="Q426" s="15"/>
      <c r="R426" s="135"/>
      <c r="S426" s="131"/>
      <c r="T426" s="122"/>
    </row>
    <row r="427" spans="1:20" ht="15" customHeight="1" x14ac:dyDescent="0.3">
      <c r="A427" s="122"/>
      <c r="B427" s="123"/>
      <c r="C427" s="124"/>
      <c r="D427" s="124"/>
      <c r="E427" s="124"/>
      <c r="F427" s="124"/>
      <c r="G427" s="127"/>
      <c r="H427" s="124"/>
      <c r="I427" s="125"/>
      <c r="J427" s="125"/>
      <c r="K427" s="126"/>
      <c r="L427" s="127"/>
      <c r="M427" s="127"/>
      <c r="N427" s="124"/>
      <c r="O427" s="117" t="str">
        <f>IF(ISBLANK($N427),"",VLOOKUP($N427,'Clés d''affectation'!$B$2:$E$200,2,0))</f>
        <v/>
      </c>
      <c r="P427" s="130" t="str">
        <f t="shared" si="6"/>
        <v/>
      </c>
      <c r="Q427" s="15"/>
      <c r="R427" s="135"/>
      <c r="S427" s="131"/>
      <c r="T427" s="122"/>
    </row>
    <row r="428" spans="1:20" ht="15" customHeight="1" x14ac:dyDescent="0.3">
      <c r="A428" s="122"/>
      <c r="B428" s="123"/>
      <c r="C428" s="124"/>
      <c r="D428" s="124"/>
      <c r="E428" s="124"/>
      <c r="F428" s="124"/>
      <c r="G428" s="127"/>
      <c r="H428" s="124"/>
      <c r="I428" s="125"/>
      <c r="J428" s="125"/>
      <c r="K428" s="126"/>
      <c r="L428" s="127"/>
      <c r="M428" s="127"/>
      <c r="N428" s="124"/>
      <c r="O428" s="117" t="str">
        <f>IF(ISBLANK($N428),"",VLOOKUP($N428,'Clés d''affectation'!$B$2:$E$200,2,0))</f>
        <v/>
      </c>
      <c r="P428" s="130" t="str">
        <f t="shared" si="6"/>
        <v/>
      </c>
      <c r="Q428" s="15"/>
      <c r="R428" s="135"/>
      <c r="S428" s="131"/>
      <c r="T428" s="122"/>
    </row>
    <row r="429" spans="1:20" ht="15" customHeight="1" x14ac:dyDescent="0.3">
      <c r="A429" s="122"/>
      <c r="B429" s="123"/>
      <c r="C429" s="124"/>
      <c r="D429" s="124"/>
      <c r="E429" s="124"/>
      <c r="F429" s="124"/>
      <c r="G429" s="127"/>
      <c r="H429" s="124"/>
      <c r="I429" s="125"/>
      <c r="J429" s="125"/>
      <c r="K429" s="126"/>
      <c r="L429" s="127"/>
      <c r="M429" s="127"/>
      <c r="N429" s="124"/>
      <c r="O429" s="117" t="str">
        <f>IF(ISBLANK($N429),"",VLOOKUP($N429,'Clés d''affectation'!$B$2:$E$200,2,0))</f>
        <v/>
      </c>
      <c r="P429" s="130" t="str">
        <f t="shared" si="6"/>
        <v/>
      </c>
      <c r="Q429" s="15"/>
      <c r="R429" s="135"/>
      <c r="S429" s="131"/>
      <c r="T429" s="122"/>
    </row>
    <row r="430" spans="1:20" ht="15" customHeight="1" x14ac:dyDescent="0.3">
      <c r="A430" s="122"/>
      <c r="B430" s="123"/>
      <c r="C430" s="124"/>
      <c r="D430" s="124"/>
      <c r="E430" s="124"/>
      <c r="F430" s="124"/>
      <c r="G430" s="127"/>
      <c r="H430" s="124"/>
      <c r="I430" s="125"/>
      <c r="J430" s="125"/>
      <c r="K430" s="126"/>
      <c r="L430" s="127"/>
      <c r="M430" s="127"/>
      <c r="N430" s="124"/>
      <c r="O430" s="117" t="str">
        <f>IF(ISBLANK($N430),"",VLOOKUP($N430,'Clés d''affectation'!$B$2:$E$200,2,0))</f>
        <v/>
      </c>
      <c r="P430" s="130" t="str">
        <f t="shared" si="6"/>
        <v/>
      </c>
      <c r="Q430" s="15"/>
      <c r="R430" s="135"/>
      <c r="S430" s="131"/>
      <c r="T430" s="122"/>
    </row>
    <row r="431" spans="1:20" ht="15" customHeight="1" x14ac:dyDescent="0.3">
      <c r="A431" s="122"/>
      <c r="B431" s="123"/>
      <c r="C431" s="124"/>
      <c r="D431" s="124"/>
      <c r="E431" s="124"/>
      <c r="F431" s="124"/>
      <c r="G431" s="127"/>
      <c r="H431" s="124"/>
      <c r="I431" s="125"/>
      <c r="J431" s="125"/>
      <c r="K431" s="126"/>
      <c r="L431" s="127"/>
      <c r="M431" s="127"/>
      <c r="N431" s="124"/>
      <c r="O431" s="117" t="str">
        <f>IF(ISBLANK($N431),"",VLOOKUP($N431,'Clés d''affectation'!$B$2:$E$200,2,0))</f>
        <v/>
      </c>
      <c r="P431" s="130" t="str">
        <f t="shared" si="6"/>
        <v/>
      </c>
      <c r="Q431" s="15"/>
      <c r="R431" s="135"/>
      <c r="S431" s="131"/>
      <c r="T431" s="122"/>
    </row>
    <row r="432" spans="1:20" ht="15" customHeight="1" x14ac:dyDescent="0.3">
      <c r="A432" s="122"/>
      <c r="B432" s="123"/>
      <c r="C432" s="124"/>
      <c r="D432" s="124"/>
      <c r="E432" s="124"/>
      <c r="F432" s="124"/>
      <c r="G432" s="127"/>
      <c r="H432" s="124"/>
      <c r="I432" s="125"/>
      <c r="J432" s="125"/>
      <c r="K432" s="126"/>
      <c r="L432" s="127"/>
      <c r="M432" s="127"/>
      <c r="N432" s="124"/>
      <c r="O432" s="117" t="str">
        <f>IF(ISBLANK($N432),"",VLOOKUP($N432,'Clés d''affectation'!$B$2:$E$200,2,0))</f>
        <v/>
      </c>
      <c r="P432" s="130" t="str">
        <f t="shared" si="6"/>
        <v/>
      </c>
      <c r="Q432" s="15"/>
      <c r="R432" s="135"/>
      <c r="S432" s="131"/>
      <c r="T432" s="122"/>
    </row>
    <row r="433" spans="1:20" ht="15" customHeight="1" x14ac:dyDescent="0.3">
      <c r="A433" s="122"/>
      <c r="B433" s="123"/>
      <c r="C433" s="124"/>
      <c r="D433" s="124"/>
      <c r="E433" s="124"/>
      <c r="F433" s="124"/>
      <c r="G433" s="127"/>
      <c r="H433" s="124"/>
      <c r="I433" s="125"/>
      <c r="J433" s="125"/>
      <c r="K433" s="126"/>
      <c r="L433" s="127"/>
      <c r="M433" s="127"/>
      <c r="N433" s="124"/>
      <c r="O433" s="117" t="str">
        <f>IF(ISBLANK($N433),"",VLOOKUP($N433,'Clés d''affectation'!$B$2:$E$200,2,0))</f>
        <v/>
      </c>
      <c r="P433" s="130" t="str">
        <f t="shared" si="6"/>
        <v/>
      </c>
      <c r="Q433" s="15"/>
      <c r="R433" s="135"/>
      <c r="S433" s="131"/>
      <c r="T433" s="122"/>
    </row>
    <row r="434" spans="1:20" ht="15" customHeight="1" x14ac:dyDescent="0.3">
      <c r="A434" s="122"/>
      <c r="B434" s="123"/>
      <c r="C434" s="124"/>
      <c r="D434" s="124"/>
      <c r="E434" s="124"/>
      <c r="F434" s="124"/>
      <c r="G434" s="127"/>
      <c r="H434" s="124"/>
      <c r="I434" s="125"/>
      <c r="J434" s="125"/>
      <c r="K434" s="126"/>
      <c r="L434" s="127"/>
      <c r="M434" s="127"/>
      <c r="N434" s="124"/>
      <c r="O434" s="117" t="str">
        <f>IF(ISBLANK($N434),"",VLOOKUP($N434,'Clés d''affectation'!$B$2:$E$200,2,0))</f>
        <v/>
      </c>
      <c r="P434" s="130" t="str">
        <f t="shared" si="6"/>
        <v/>
      </c>
      <c r="Q434" s="15"/>
      <c r="R434" s="135"/>
      <c r="S434" s="131"/>
      <c r="T434" s="122"/>
    </row>
    <row r="435" spans="1:20" ht="15" customHeight="1" x14ac:dyDescent="0.3">
      <c r="A435" s="122"/>
      <c r="B435" s="123"/>
      <c r="C435" s="124"/>
      <c r="D435" s="124"/>
      <c r="E435" s="124"/>
      <c r="F435" s="124"/>
      <c r="G435" s="127"/>
      <c r="H435" s="124"/>
      <c r="I435" s="125"/>
      <c r="J435" s="125"/>
      <c r="K435" s="126"/>
      <c r="L435" s="127"/>
      <c r="M435" s="127"/>
      <c r="N435" s="124"/>
      <c r="O435" s="117" t="str">
        <f>IF(ISBLANK($N435),"",VLOOKUP($N435,'Clés d''affectation'!$B$2:$E$200,2,0))</f>
        <v/>
      </c>
      <c r="P435" s="130" t="str">
        <f t="shared" si="6"/>
        <v/>
      </c>
      <c r="Q435" s="15"/>
      <c r="R435" s="135"/>
      <c r="S435" s="131"/>
      <c r="T435" s="122"/>
    </row>
    <row r="436" spans="1:20" ht="15" customHeight="1" x14ac:dyDescent="0.3">
      <c r="A436" s="122"/>
      <c r="B436" s="123"/>
      <c r="C436" s="124"/>
      <c r="D436" s="124"/>
      <c r="E436" s="124"/>
      <c r="F436" s="124"/>
      <c r="G436" s="127"/>
      <c r="H436" s="124"/>
      <c r="I436" s="125"/>
      <c r="J436" s="125"/>
      <c r="K436" s="126"/>
      <c r="L436" s="127"/>
      <c r="M436" s="127"/>
      <c r="N436" s="124"/>
      <c r="O436" s="117" t="str">
        <f>IF(ISBLANK($N436),"",VLOOKUP($N436,'Clés d''affectation'!$B$2:$E$200,2,0))</f>
        <v/>
      </c>
      <c r="P436" s="130" t="str">
        <f t="shared" si="6"/>
        <v/>
      </c>
      <c r="Q436" s="15"/>
      <c r="R436" s="135"/>
      <c r="S436" s="131"/>
      <c r="T436" s="122"/>
    </row>
    <row r="437" spans="1:20" ht="15" customHeight="1" x14ac:dyDescent="0.3">
      <c r="A437" s="122"/>
      <c r="B437" s="123"/>
      <c r="C437" s="124"/>
      <c r="D437" s="124"/>
      <c r="E437" s="124"/>
      <c r="F437" s="124"/>
      <c r="G437" s="127"/>
      <c r="H437" s="124"/>
      <c r="I437" s="125"/>
      <c r="J437" s="125"/>
      <c r="K437" s="126"/>
      <c r="L437" s="127"/>
      <c r="M437" s="127"/>
      <c r="N437" s="124"/>
      <c r="O437" s="117" t="str">
        <f>IF(ISBLANK($N437),"",VLOOKUP($N437,'Clés d''affectation'!$B$2:$E$200,2,0))</f>
        <v/>
      </c>
      <c r="P437" s="130" t="str">
        <f t="shared" si="6"/>
        <v/>
      </c>
      <c r="Q437" s="15"/>
      <c r="R437" s="135"/>
      <c r="S437" s="131"/>
      <c r="T437" s="122"/>
    </row>
    <row r="438" spans="1:20" ht="15" customHeight="1" x14ac:dyDescent="0.3">
      <c r="A438" s="122"/>
      <c r="B438" s="123"/>
      <c r="C438" s="124"/>
      <c r="D438" s="124"/>
      <c r="E438" s="124"/>
      <c r="F438" s="124"/>
      <c r="G438" s="127"/>
      <c r="H438" s="124"/>
      <c r="I438" s="125"/>
      <c r="J438" s="125"/>
      <c r="K438" s="126"/>
      <c r="L438" s="127"/>
      <c r="M438" s="127"/>
      <c r="N438" s="124"/>
      <c r="O438" s="117" t="str">
        <f>IF(ISBLANK($N438),"",VLOOKUP($N438,'Clés d''affectation'!$B$2:$E$200,2,0))</f>
        <v/>
      </c>
      <c r="P438" s="130" t="str">
        <f t="shared" si="6"/>
        <v/>
      </c>
      <c r="Q438" s="15"/>
      <c r="R438" s="135"/>
      <c r="S438" s="131"/>
      <c r="T438" s="122"/>
    </row>
    <row r="439" spans="1:20" ht="15" customHeight="1" x14ac:dyDescent="0.3">
      <c r="A439" s="122"/>
      <c r="B439" s="123"/>
      <c r="C439" s="124"/>
      <c r="D439" s="124"/>
      <c r="E439" s="124"/>
      <c r="F439" s="124"/>
      <c r="G439" s="127"/>
      <c r="H439" s="124"/>
      <c r="I439" s="125"/>
      <c r="J439" s="125"/>
      <c r="K439" s="126"/>
      <c r="L439" s="127"/>
      <c r="M439" s="127"/>
      <c r="N439" s="124"/>
      <c r="O439" s="117" t="str">
        <f>IF(ISBLANK($N439),"",VLOOKUP($N439,'Clés d''affectation'!$B$2:$E$200,2,0))</f>
        <v/>
      </c>
      <c r="P439" s="130" t="str">
        <f t="shared" si="6"/>
        <v/>
      </c>
      <c r="Q439" s="15"/>
      <c r="R439" s="135"/>
      <c r="S439" s="131"/>
      <c r="T439" s="122"/>
    </row>
    <row r="440" spans="1:20" ht="15" customHeight="1" x14ac:dyDescent="0.3">
      <c r="A440" s="122"/>
      <c r="B440" s="123"/>
      <c r="C440" s="124"/>
      <c r="D440" s="124"/>
      <c r="E440" s="124"/>
      <c r="F440" s="124"/>
      <c r="G440" s="127"/>
      <c r="H440" s="124"/>
      <c r="I440" s="125"/>
      <c r="J440" s="125"/>
      <c r="K440" s="126"/>
      <c r="L440" s="127"/>
      <c r="M440" s="127"/>
      <c r="N440" s="124"/>
      <c r="O440" s="117" t="str">
        <f>IF(ISBLANK($N440),"",VLOOKUP($N440,'Clés d''affectation'!$B$2:$E$200,2,0))</f>
        <v/>
      </c>
      <c r="P440" s="130" t="str">
        <f t="shared" si="6"/>
        <v/>
      </c>
      <c r="Q440" s="15"/>
      <c r="R440" s="135"/>
      <c r="S440" s="131"/>
      <c r="T440" s="122"/>
    </row>
    <row r="441" spans="1:20" ht="15" customHeight="1" x14ac:dyDescent="0.3">
      <c r="A441" s="122"/>
      <c r="B441" s="123"/>
      <c r="C441" s="124"/>
      <c r="D441" s="124"/>
      <c r="E441" s="124"/>
      <c r="F441" s="124"/>
      <c r="G441" s="127"/>
      <c r="H441" s="124"/>
      <c r="I441" s="125"/>
      <c r="J441" s="125"/>
      <c r="K441" s="126"/>
      <c r="L441" s="127"/>
      <c r="M441" s="127"/>
      <c r="N441" s="124"/>
      <c r="O441" s="117" t="str">
        <f>IF(ISBLANK($N441),"",VLOOKUP($N441,'Clés d''affectation'!$B$2:$E$200,2,0))</f>
        <v/>
      </c>
      <c r="P441" s="130" t="str">
        <f t="shared" si="6"/>
        <v/>
      </c>
      <c r="Q441" s="15"/>
      <c r="R441" s="135"/>
      <c r="S441" s="131"/>
      <c r="T441" s="122"/>
    </row>
    <row r="442" spans="1:20" ht="15" customHeight="1" x14ac:dyDescent="0.3">
      <c r="A442" s="122"/>
      <c r="B442" s="123"/>
      <c r="C442" s="124"/>
      <c r="D442" s="124"/>
      <c r="E442" s="124"/>
      <c r="F442" s="124"/>
      <c r="G442" s="127"/>
      <c r="H442" s="124"/>
      <c r="I442" s="125"/>
      <c r="J442" s="125"/>
      <c r="K442" s="126"/>
      <c r="L442" s="127"/>
      <c r="M442" s="127"/>
      <c r="N442" s="124"/>
      <c r="O442" s="117" t="str">
        <f>IF(ISBLANK($N442),"",VLOOKUP($N442,'Clés d''affectation'!$B$2:$E$200,2,0))</f>
        <v/>
      </c>
      <c r="P442" s="130" t="str">
        <f t="shared" si="6"/>
        <v/>
      </c>
      <c r="Q442" s="15"/>
      <c r="R442" s="135"/>
      <c r="S442" s="131"/>
      <c r="T442" s="122"/>
    </row>
    <row r="443" spans="1:20" ht="15" customHeight="1" x14ac:dyDescent="0.3">
      <c r="A443" s="122"/>
      <c r="B443" s="123"/>
      <c r="C443" s="124"/>
      <c r="D443" s="124"/>
      <c r="E443" s="124"/>
      <c r="F443" s="124"/>
      <c r="G443" s="127"/>
      <c r="H443" s="124"/>
      <c r="I443" s="125"/>
      <c r="J443" s="125"/>
      <c r="K443" s="126"/>
      <c r="L443" s="127"/>
      <c r="M443" s="127"/>
      <c r="N443" s="124"/>
      <c r="O443" s="117" t="str">
        <f>IF(ISBLANK($N443),"",VLOOKUP($N443,'Clés d''affectation'!$B$2:$E$200,2,0))</f>
        <v/>
      </c>
      <c r="P443" s="130" t="str">
        <f t="shared" si="6"/>
        <v/>
      </c>
      <c r="Q443" s="15"/>
      <c r="R443" s="135"/>
      <c r="S443" s="131"/>
      <c r="T443" s="122"/>
    </row>
    <row r="444" spans="1:20" ht="15" customHeight="1" x14ac:dyDescent="0.3">
      <c r="A444" s="122"/>
      <c r="B444" s="123"/>
      <c r="C444" s="124"/>
      <c r="D444" s="124"/>
      <c r="E444" s="124"/>
      <c r="F444" s="124"/>
      <c r="G444" s="127"/>
      <c r="H444" s="124"/>
      <c r="I444" s="125"/>
      <c r="J444" s="125"/>
      <c r="K444" s="126"/>
      <c r="L444" s="127"/>
      <c r="M444" s="127"/>
      <c r="N444" s="124"/>
      <c r="O444" s="117" t="str">
        <f>IF(ISBLANK($N444),"",VLOOKUP($N444,'Clés d''affectation'!$B$2:$E$200,2,0))</f>
        <v/>
      </c>
      <c r="P444" s="130" t="str">
        <f t="shared" si="6"/>
        <v/>
      </c>
      <c r="Q444" s="15"/>
      <c r="R444" s="135"/>
      <c r="S444" s="131"/>
      <c r="T444" s="122"/>
    </row>
    <row r="445" spans="1:20" ht="15" customHeight="1" x14ac:dyDescent="0.3">
      <c r="A445" s="122"/>
      <c r="B445" s="123"/>
      <c r="C445" s="124"/>
      <c r="D445" s="124"/>
      <c r="E445" s="124"/>
      <c r="F445" s="124"/>
      <c r="G445" s="127"/>
      <c r="H445" s="124"/>
      <c r="I445" s="125"/>
      <c r="J445" s="125"/>
      <c r="K445" s="126"/>
      <c r="L445" s="127"/>
      <c r="M445" s="127"/>
      <c r="N445" s="124"/>
      <c r="O445" s="117" t="str">
        <f>IF(ISBLANK($N445),"",VLOOKUP($N445,'Clés d''affectation'!$B$2:$E$200,2,0))</f>
        <v/>
      </c>
      <c r="P445" s="130" t="str">
        <f t="shared" si="6"/>
        <v/>
      </c>
      <c r="Q445" s="15"/>
      <c r="R445" s="135"/>
      <c r="S445" s="131"/>
      <c r="T445" s="122"/>
    </row>
    <row r="446" spans="1:20" ht="15" customHeight="1" x14ac:dyDescent="0.3">
      <c r="A446" s="122"/>
      <c r="B446" s="123"/>
      <c r="C446" s="124"/>
      <c r="D446" s="124"/>
      <c r="E446" s="124"/>
      <c r="F446" s="124"/>
      <c r="G446" s="127"/>
      <c r="H446" s="124"/>
      <c r="I446" s="125"/>
      <c r="J446" s="125"/>
      <c r="K446" s="126"/>
      <c r="L446" s="127"/>
      <c r="M446" s="127"/>
      <c r="N446" s="124"/>
      <c r="O446" s="117" t="str">
        <f>IF(ISBLANK($N446),"",VLOOKUP($N446,'Clés d''affectation'!$B$2:$E$200,2,0))</f>
        <v/>
      </c>
      <c r="P446" s="130" t="str">
        <f t="shared" si="6"/>
        <v/>
      </c>
      <c r="Q446" s="15"/>
      <c r="R446" s="135"/>
      <c r="S446" s="131"/>
      <c r="T446" s="122"/>
    </row>
    <row r="447" spans="1:20" ht="15" customHeight="1" x14ac:dyDescent="0.3">
      <c r="A447" s="122"/>
      <c r="B447" s="123"/>
      <c r="C447" s="124"/>
      <c r="D447" s="124"/>
      <c r="E447" s="124"/>
      <c r="F447" s="124"/>
      <c r="G447" s="127"/>
      <c r="H447" s="124"/>
      <c r="I447" s="125"/>
      <c r="J447" s="125"/>
      <c r="K447" s="126"/>
      <c r="L447" s="127"/>
      <c r="M447" s="127"/>
      <c r="N447" s="124"/>
      <c r="O447" s="117" t="str">
        <f>IF(ISBLANK($N447),"",VLOOKUP($N447,'Clés d''affectation'!$B$2:$E$200,2,0))</f>
        <v/>
      </c>
      <c r="P447" s="130" t="str">
        <f t="shared" si="6"/>
        <v/>
      </c>
      <c r="Q447" s="15"/>
      <c r="R447" s="135"/>
      <c r="S447" s="131"/>
      <c r="T447" s="122"/>
    </row>
    <row r="448" spans="1:20" ht="15" customHeight="1" x14ac:dyDescent="0.3">
      <c r="A448" s="122"/>
      <c r="B448" s="123"/>
      <c r="C448" s="124"/>
      <c r="D448" s="124"/>
      <c r="E448" s="124"/>
      <c r="F448" s="124"/>
      <c r="G448" s="127"/>
      <c r="H448" s="124"/>
      <c r="I448" s="125"/>
      <c r="J448" s="125"/>
      <c r="K448" s="126"/>
      <c r="L448" s="127"/>
      <c r="M448" s="127"/>
      <c r="N448" s="124"/>
      <c r="O448" s="117" t="str">
        <f>IF(ISBLANK($N448),"",VLOOKUP($N448,'Clés d''affectation'!$B$2:$E$200,2,0))</f>
        <v/>
      </c>
      <c r="P448" s="130" t="str">
        <f t="shared" si="6"/>
        <v/>
      </c>
      <c r="Q448" s="15"/>
      <c r="R448" s="135"/>
      <c r="S448" s="131"/>
      <c r="T448" s="122"/>
    </row>
    <row r="449" spans="1:20" ht="15" customHeight="1" x14ac:dyDescent="0.3">
      <c r="A449" s="122"/>
      <c r="B449" s="123"/>
      <c r="C449" s="124"/>
      <c r="D449" s="124"/>
      <c r="E449" s="124"/>
      <c r="F449" s="124"/>
      <c r="G449" s="127"/>
      <c r="H449" s="124"/>
      <c r="I449" s="125"/>
      <c r="J449" s="125"/>
      <c r="K449" s="126"/>
      <c r="L449" s="127"/>
      <c r="M449" s="127"/>
      <c r="N449" s="124"/>
      <c r="O449" s="117" t="str">
        <f>IF(ISBLANK($N449),"",VLOOKUP($N449,'Clés d''affectation'!$B$2:$E$200,2,0))</f>
        <v/>
      </c>
      <c r="P449" s="130" t="str">
        <f t="shared" si="6"/>
        <v/>
      </c>
      <c r="Q449" s="15"/>
      <c r="R449" s="135"/>
      <c r="S449" s="131"/>
      <c r="T449" s="122"/>
    </row>
    <row r="450" spans="1:20" ht="15" customHeight="1" x14ac:dyDescent="0.3">
      <c r="A450" s="122"/>
      <c r="B450" s="123"/>
      <c r="C450" s="124"/>
      <c r="D450" s="124"/>
      <c r="E450" s="124"/>
      <c r="F450" s="124"/>
      <c r="G450" s="127"/>
      <c r="H450" s="124"/>
      <c r="I450" s="125"/>
      <c r="J450" s="125"/>
      <c r="K450" s="126"/>
      <c r="L450" s="127"/>
      <c r="M450" s="127"/>
      <c r="N450" s="124"/>
      <c r="O450" s="117" t="str">
        <f>IF(ISBLANK($N450),"",VLOOKUP($N450,'Clés d''affectation'!$B$2:$E$200,2,0))</f>
        <v/>
      </c>
      <c r="P450" s="130" t="str">
        <f t="shared" si="6"/>
        <v/>
      </c>
      <c r="Q450" s="15"/>
      <c r="R450" s="135"/>
      <c r="S450" s="131"/>
      <c r="T450" s="122"/>
    </row>
    <row r="451" spans="1:20" ht="15" customHeight="1" x14ac:dyDescent="0.3">
      <c r="A451" s="122"/>
      <c r="B451" s="123"/>
      <c r="C451" s="124"/>
      <c r="D451" s="124"/>
      <c r="E451" s="124"/>
      <c r="F451" s="124"/>
      <c r="G451" s="127"/>
      <c r="H451" s="124"/>
      <c r="I451" s="125"/>
      <c r="J451" s="125"/>
      <c r="K451" s="126"/>
      <c r="L451" s="127"/>
      <c r="M451" s="127"/>
      <c r="N451" s="124"/>
      <c r="O451" s="117" t="str">
        <f>IF(ISBLANK($N451),"",VLOOKUP($N451,'Clés d''affectation'!$B$2:$E$200,2,0))</f>
        <v/>
      </c>
      <c r="P451" s="130" t="str">
        <f t="shared" si="6"/>
        <v/>
      </c>
      <c r="Q451" s="15"/>
      <c r="R451" s="135"/>
      <c r="S451" s="131"/>
      <c r="T451" s="122"/>
    </row>
    <row r="452" spans="1:20" ht="15" customHeight="1" x14ac:dyDescent="0.3">
      <c r="A452" s="122"/>
      <c r="B452" s="123"/>
      <c r="C452" s="124"/>
      <c r="D452" s="124"/>
      <c r="E452" s="124"/>
      <c r="F452" s="124"/>
      <c r="G452" s="127"/>
      <c r="H452" s="124"/>
      <c r="I452" s="125"/>
      <c r="J452" s="125"/>
      <c r="K452" s="126"/>
      <c r="L452" s="127"/>
      <c r="M452" s="127"/>
      <c r="N452" s="124"/>
      <c r="O452" s="117" t="str">
        <f>IF(ISBLANK($N452),"",VLOOKUP($N452,'Clés d''affectation'!$B$2:$E$200,2,0))</f>
        <v/>
      </c>
      <c r="P452" s="130" t="str">
        <f t="shared" ref="P452:P500" si="7">IF(ISBLANK($N452),"",$M452*$O452)</f>
        <v/>
      </c>
      <c r="Q452" s="15"/>
      <c r="R452" s="135"/>
      <c r="S452" s="131"/>
      <c r="T452" s="122"/>
    </row>
    <row r="453" spans="1:20" ht="15" customHeight="1" x14ac:dyDescent="0.3">
      <c r="A453" s="122"/>
      <c r="B453" s="123"/>
      <c r="C453" s="124"/>
      <c r="D453" s="124"/>
      <c r="E453" s="124"/>
      <c r="F453" s="124"/>
      <c r="G453" s="127"/>
      <c r="H453" s="124"/>
      <c r="I453" s="125"/>
      <c r="J453" s="125"/>
      <c r="K453" s="126"/>
      <c r="L453" s="127"/>
      <c r="M453" s="127"/>
      <c r="N453" s="124"/>
      <c r="O453" s="117" t="str">
        <f>IF(ISBLANK($N453),"",VLOOKUP($N453,'Clés d''affectation'!$B$2:$E$200,2,0))</f>
        <v/>
      </c>
      <c r="P453" s="130" t="str">
        <f t="shared" si="7"/>
        <v/>
      </c>
      <c r="Q453" s="15"/>
      <c r="R453" s="135"/>
      <c r="S453" s="131"/>
      <c r="T453" s="122"/>
    </row>
    <row r="454" spans="1:20" ht="15" customHeight="1" x14ac:dyDescent="0.3">
      <c r="A454" s="122"/>
      <c r="B454" s="123"/>
      <c r="C454" s="124"/>
      <c r="D454" s="124"/>
      <c r="E454" s="124"/>
      <c r="F454" s="124"/>
      <c r="G454" s="127"/>
      <c r="H454" s="124"/>
      <c r="I454" s="125"/>
      <c r="J454" s="125"/>
      <c r="K454" s="126"/>
      <c r="L454" s="127"/>
      <c r="M454" s="127"/>
      <c r="N454" s="124"/>
      <c r="O454" s="117" t="str">
        <f>IF(ISBLANK($N454),"",VLOOKUP($N454,'Clés d''affectation'!$B$2:$E$200,2,0))</f>
        <v/>
      </c>
      <c r="P454" s="130" t="str">
        <f t="shared" si="7"/>
        <v/>
      </c>
      <c r="Q454" s="15"/>
      <c r="R454" s="135"/>
      <c r="S454" s="131"/>
      <c r="T454" s="122"/>
    </row>
    <row r="455" spans="1:20" ht="15" customHeight="1" x14ac:dyDescent="0.3">
      <c r="A455" s="122"/>
      <c r="B455" s="123"/>
      <c r="C455" s="124"/>
      <c r="D455" s="124"/>
      <c r="E455" s="124"/>
      <c r="F455" s="124"/>
      <c r="G455" s="127"/>
      <c r="H455" s="124"/>
      <c r="I455" s="125"/>
      <c r="J455" s="125"/>
      <c r="K455" s="126"/>
      <c r="L455" s="127"/>
      <c r="M455" s="127"/>
      <c r="N455" s="124"/>
      <c r="O455" s="117" t="str">
        <f>IF(ISBLANK($N455),"",VLOOKUP($N455,'Clés d''affectation'!$B$2:$E$200,2,0))</f>
        <v/>
      </c>
      <c r="P455" s="130" t="str">
        <f t="shared" si="7"/>
        <v/>
      </c>
      <c r="Q455" s="15"/>
      <c r="R455" s="135"/>
      <c r="S455" s="131"/>
      <c r="T455" s="122"/>
    </row>
    <row r="456" spans="1:20" ht="15" customHeight="1" x14ac:dyDescent="0.3">
      <c r="A456" s="122"/>
      <c r="B456" s="123"/>
      <c r="C456" s="124"/>
      <c r="D456" s="124"/>
      <c r="E456" s="124"/>
      <c r="F456" s="124"/>
      <c r="G456" s="127"/>
      <c r="H456" s="124"/>
      <c r="I456" s="125"/>
      <c r="J456" s="125"/>
      <c r="K456" s="126"/>
      <c r="L456" s="127"/>
      <c r="M456" s="127"/>
      <c r="N456" s="124"/>
      <c r="O456" s="117" t="str">
        <f>IF(ISBLANK($N456),"",VLOOKUP($N456,'Clés d''affectation'!$B$2:$E$200,2,0))</f>
        <v/>
      </c>
      <c r="P456" s="130" t="str">
        <f t="shared" si="7"/>
        <v/>
      </c>
      <c r="Q456" s="15"/>
      <c r="R456" s="135"/>
      <c r="S456" s="131"/>
      <c r="T456" s="122"/>
    </row>
    <row r="457" spans="1:20" ht="15" customHeight="1" x14ac:dyDescent="0.3">
      <c r="A457" s="122"/>
      <c r="B457" s="123"/>
      <c r="C457" s="124"/>
      <c r="D457" s="124"/>
      <c r="E457" s="124"/>
      <c r="F457" s="124"/>
      <c r="G457" s="127"/>
      <c r="H457" s="124"/>
      <c r="I457" s="125"/>
      <c r="J457" s="125"/>
      <c r="K457" s="126"/>
      <c r="L457" s="127"/>
      <c r="M457" s="127"/>
      <c r="N457" s="124"/>
      <c r="O457" s="117" t="str">
        <f>IF(ISBLANK($N457),"",VLOOKUP($N457,'Clés d''affectation'!$B$2:$E$200,2,0))</f>
        <v/>
      </c>
      <c r="P457" s="130" t="str">
        <f t="shared" si="7"/>
        <v/>
      </c>
      <c r="Q457" s="15"/>
      <c r="R457" s="135"/>
      <c r="S457" s="131"/>
      <c r="T457" s="122"/>
    </row>
    <row r="458" spans="1:20" ht="15" customHeight="1" x14ac:dyDescent="0.3">
      <c r="A458" s="122"/>
      <c r="B458" s="123"/>
      <c r="C458" s="124"/>
      <c r="D458" s="124"/>
      <c r="E458" s="124"/>
      <c r="F458" s="124"/>
      <c r="G458" s="127"/>
      <c r="H458" s="124"/>
      <c r="I458" s="125"/>
      <c r="J458" s="125"/>
      <c r="K458" s="126"/>
      <c r="L458" s="127"/>
      <c r="M458" s="127"/>
      <c r="N458" s="124"/>
      <c r="O458" s="117" t="str">
        <f>IF(ISBLANK($N458),"",VLOOKUP($N458,'Clés d''affectation'!$B$2:$E$200,2,0))</f>
        <v/>
      </c>
      <c r="P458" s="130" t="str">
        <f t="shared" si="7"/>
        <v/>
      </c>
      <c r="Q458" s="15"/>
      <c r="R458" s="135"/>
      <c r="S458" s="131"/>
      <c r="T458" s="122"/>
    </row>
    <row r="459" spans="1:20" ht="15" customHeight="1" x14ac:dyDescent="0.3">
      <c r="A459" s="122"/>
      <c r="B459" s="123"/>
      <c r="C459" s="124"/>
      <c r="D459" s="124"/>
      <c r="E459" s="124"/>
      <c r="F459" s="124"/>
      <c r="G459" s="127"/>
      <c r="H459" s="124"/>
      <c r="I459" s="125"/>
      <c r="J459" s="125"/>
      <c r="K459" s="126"/>
      <c r="L459" s="127"/>
      <c r="M459" s="127"/>
      <c r="N459" s="124"/>
      <c r="O459" s="117" t="str">
        <f>IF(ISBLANK($N459),"",VLOOKUP($N459,'Clés d''affectation'!$B$2:$E$200,2,0))</f>
        <v/>
      </c>
      <c r="P459" s="130" t="str">
        <f t="shared" si="7"/>
        <v/>
      </c>
      <c r="Q459" s="15"/>
      <c r="R459" s="135"/>
      <c r="S459" s="131"/>
      <c r="T459" s="122"/>
    </row>
    <row r="460" spans="1:20" ht="15" customHeight="1" x14ac:dyDescent="0.3">
      <c r="A460" s="122"/>
      <c r="B460" s="123"/>
      <c r="C460" s="124"/>
      <c r="D460" s="124"/>
      <c r="E460" s="124"/>
      <c r="F460" s="124"/>
      <c r="G460" s="127"/>
      <c r="H460" s="124"/>
      <c r="I460" s="125"/>
      <c r="J460" s="125"/>
      <c r="K460" s="126"/>
      <c r="L460" s="127"/>
      <c r="M460" s="127"/>
      <c r="N460" s="124"/>
      <c r="O460" s="117" t="str">
        <f>IF(ISBLANK($N460),"",VLOOKUP($N460,'Clés d''affectation'!$B$2:$E$200,2,0))</f>
        <v/>
      </c>
      <c r="P460" s="130" t="str">
        <f t="shared" si="7"/>
        <v/>
      </c>
      <c r="Q460" s="15"/>
      <c r="R460" s="135"/>
      <c r="S460" s="131"/>
      <c r="T460" s="122"/>
    </row>
    <row r="461" spans="1:20" ht="15" customHeight="1" x14ac:dyDescent="0.3">
      <c r="A461" s="122"/>
      <c r="B461" s="123"/>
      <c r="C461" s="124"/>
      <c r="D461" s="124"/>
      <c r="E461" s="124"/>
      <c r="F461" s="124"/>
      <c r="G461" s="127"/>
      <c r="H461" s="124"/>
      <c r="I461" s="125"/>
      <c r="J461" s="125"/>
      <c r="K461" s="126"/>
      <c r="L461" s="127"/>
      <c r="M461" s="127"/>
      <c r="N461" s="124"/>
      <c r="O461" s="117" t="str">
        <f>IF(ISBLANK($N461),"",VLOOKUP($N461,'Clés d''affectation'!$B$2:$E$200,2,0))</f>
        <v/>
      </c>
      <c r="P461" s="130" t="str">
        <f t="shared" si="7"/>
        <v/>
      </c>
      <c r="Q461" s="15"/>
      <c r="R461" s="135"/>
      <c r="S461" s="131"/>
      <c r="T461" s="122"/>
    </row>
    <row r="462" spans="1:20" ht="15" customHeight="1" x14ac:dyDescent="0.3">
      <c r="A462" s="122"/>
      <c r="B462" s="123"/>
      <c r="C462" s="124"/>
      <c r="D462" s="124"/>
      <c r="E462" s="124"/>
      <c r="F462" s="124"/>
      <c r="G462" s="127"/>
      <c r="H462" s="124"/>
      <c r="I462" s="125"/>
      <c r="J462" s="125"/>
      <c r="K462" s="126"/>
      <c r="L462" s="127"/>
      <c r="M462" s="127"/>
      <c r="N462" s="124"/>
      <c r="O462" s="117" t="str">
        <f>IF(ISBLANK($N462),"",VLOOKUP($N462,'Clés d''affectation'!$B$2:$E$200,2,0))</f>
        <v/>
      </c>
      <c r="P462" s="130" t="str">
        <f t="shared" si="7"/>
        <v/>
      </c>
      <c r="Q462" s="15"/>
      <c r="R462" s="135"/>
      <c r="S462" s="131"/>
      <c r="T462" s="122"/>
    </row>
    <row r="463" spans="1:20" ht="15" customHeight="1" x14ac:dyDescent="0.3">
      <c r="A463" s="122"/>
      <c r="B463" s="123"/>
      <c r="C463" s="124"/>
      <c r="D463" s="124"/>
      <c r="E463" s="124"/>
      <c r="F463" s="124"/>
      <c r="G463" s="127"/>
      <c r="H463" s="124"/>
      <c r="I463" s="125"/>
      <c r="J463" s="125"/>
      <c r="K463" s="126"/>
      <c r="L463" s="127"/>
      <c r="M463" s="127"/>
      <c r="N463" s="124"/>
      <c r="O463" s="117" t="str">
        <f>IF(ISBLANK($N463),"",VLOOKUP($N463,'Clés d''affectation'!$B$2:$E$200,2,0))</f>
        <v/>
      </c>
      <c r="P463" s="130" t="str">
        <f t="shared" si="7"/>
        <v/>
      </c>
      <c r="Q463" s="15"/>
      <c r="R463" s="135"/>
      <c r="S463" s="131"/>
      <c r="T463" s="122"/>
    </row>
    <row r="464" spans="1:20" ht="15" customHeight="1" x14ac:dyDescent="0.3">
      <c r="A464" s="122"/>
      <c r="B464" s="123"/>
      <c r="C464" s="124"/>
      <c r="D464" s="124"/>
      <c r="E464" s="124"/>
      <c r="F464" s="124"/>
      <c r="G464" s="127"/>
      <c r="H464" s="124"/>
      <c r="I464" s="125"/>
      <c r="J464" s="125"/>
      <c r="K464" s="126"/>
      <c r="L464" s="127"/>
      <c r="M464" s="127"/>
      <c r="N464" s="124"/>
      <c r="O464" s="117" t="str">
        <f>IF(ISBLANK($N464),"",VLOOKUP($N464,'Clés d''affectation'!$B$2:$E$200,2,0))</f>
        <v/>
      </c>
      <c r="P464" s="130" t="str">
        <f t="shared" si="7"/>
        <v/>
      </c>
      <c r="Q464" s="15"/>
      <c r="R464" s="135"/>
      <c r="S464" s="131"/>
      <c r="T464" s="122"/>
    </row>
    <row r="465" spans="1:20" ht="15" customHeight="1" x14ac:dyDescent="0.3">
      <c r="A465" s="122"/>
      <c r="B465" s="123"/>
      <c r="C465" s="124"/>
      <c r="D465" s="124"/>
      <c r="E465" s="124"/>
      <c r="F465" s="124"/>
      <c r="G465" s="127"/>
      <c r="H465" s="124"/>
      <c r="I465" s="125"/>
      <c r="J465" s="125"/>
      <c r="K465" s="126"/>
      <c r="L465" s="127"/>
      <c r="M465" s="127"/>
      <c r="N465" s="124"/>
      <c r="O465" s="117" t="str">
        <f>IF(ISBLANK($N465),"",VLOOKUP($N465,'Clés d''affectation'!$B$2:$E$200,2,0))</f>
        <v/>
      </c>
      <c r="P465" s="130" t="str">
        <f t="shared" si="7"/>
        <v/>
      </c>
      <c r="Q465" s="15"/>
      <c r="R465" s="135"/>
      <c r="S465" s="131"/>
      <c r="T465" s="122"/>
    </row>
    <row r="466" spans="1:20" ht="15" customHeight="1" x14ac:dyDescent="0.3">
      <c r="A466" s="122"/>
      <c r="B466" s="123"/>
      <c r="C466" s="124"/>
      <c r="D466" s="124"/>
      <c r="E466" s="124"/>
      <c r="F466" s="124"/>
      <c r="G466" s="127"/>
      <c r="H466" s="124"/>
      <c r="I466" s="125"/>
      <c r="J466" s="125"/>
      <c r="K466" s="126"/>
      <c r="L466" s="127"/>
      <c r="M466" s="127"/>
      <c r="N466" s="124"/>
      <c r="O466" s="117" t="str">
        <f>IF(ISBLANK($N466),"",VLOOKUP($N466,'Clés d''affectation'!$B$2:$E$200,2,0))</f>
        <v/>
      </c>
      <c r="P466" s="130" t="str">
        <f t="shared" si="7"/>
        <v/>
      </c>
      <c r="Q466" s="15"/>
      <c r="R466" s="135"/>
      <c r="S466" s="131"/>
      <c r="T466" s="122"/>
    </row>
    <row r="467" spans="1:20" ht="15" customHeight="1" x14ac:dyDescent="0.3">
      <c r="A467" s="122"/>
      <c r="B467" s="123"/>
      <c r="C467" s="124"/>
      <c r="D467" s="124"/>
      <c r="E467" s="124"/>
      <c r="F467" s="124"/>
      <c r="G467" s="127"/>
      <c r="H467" s="124"/>
      <c r="I467" s="125"/>
      <c r="J467" s="125"/>
      <c r="K467" s="126"/>
      <c r="L467" s="127"/>
      <c r="M467" s="127"/>
      <c r="N467" s="124"/>
      <c r="O467" s="117" t="str">
        <f>IF(ISBLANK($N467),"",VLOOKUP($N467,'Clés d''affectation'!$B$2:$E$200,2,0))</f>
        <v/>
      </c>
      <c r="P467" s="130" t="str">
        <f t="shared" si="7"/>
        <v/>
      </c>
      <c r="Q467" s="15"/>
      <c r="R467" s="135"/>
      <c r="S467" s="131"/>
      <c r="T467" s="122"/>
    </row>
    <row r="468" spans="1:20" ht="15" customHeight="1" x14ac:dyDescent="0.3">
      <c r="A468" s="122"/>
      <c r="B468" s="123"/>
      <c r="C468" s="124"/>
      <c r="D468" s="124"/>
      <c r="E468" s="124"/>
      <c r="F468" s="124"/>
      <c r="G468" s="127"/>
      <c r="H468" s="124"/>
      <c r="I468" s="125"/>
      <c r="J468" s="125"/>
      <c r="K468" s="126"/>
      <c r="L468" s="127"/>
      <c r="M468" s="127"/>
      <c r="N468" s="124"/>
      <c r="O468" s="117" t="str">
        <f>IF(ISBLANK($N468),"",VLOOKUP($N468,'Clés d''affectation'!$B$2:$E$200,2,0))</f>
        <v/>
      </c>
      <c r="P468" s="130" t="str">
        <f t="shared" si="7"/>
        <v/>
      </c>
      <c r="Q468" s="15"/>
      <c r="R468" s="135"/>
      <c r="S468" s="131"/>
      <c r="T468" s="122"/>
    </row>
    <row r="469" spans="1:20" ht="15" customHeight="1" x14ac:dyDescent="0.3">
      <c r="A469" s="122"/>
      <c r="B469" s="123"/>
      <c r="C469" s="124"/>
      <c r="D469" s="124"/>
      <c r="E469" s="124"/>
      <c r="F469" s="124"/>
      <c r="G469" s="127"/>
      <c r="H469" s="124"/>
      <c r="I469" s="125"/>
      <c r="J469" s="125"/>
      <c r="K469" s="126"/>
      <c r="L469" s="127"/>
      <c r="M469" s="127"/>
      <c r="N469" s="124"/>
      <c r="O469" s="117" t="str">
        <f>IF(ISBLANK($N469),"",VLOOKUP($N469,'Clés d''affectation'!$B$2:$E$200,2,0))</f>
        <v/>
      </c>
      <c r="P469" s="130" t="str">
        <f t="shared" si="7"/>
        <v/>
      </c>
      <c r="Q469" s="15"/>
      <c r="R469" s="135"/>
      <c r="S469" s="131"/>
      <c r="T469" s="122"/>
    </row>
    <row r="470" spans="1:20" ht="15" customHeight="1" x14ac:dyDescent="0.3">
      <c r="A470" s="122"/>
      <c r="B470" s="123"/>
      <c r="C470" s="124"/>
      <c r="D470" s="124"/>
      <c r="E470" s="124"/>
      <c r="F470" s="124"/>
      <c r="G470" s="127"/>
      <c r="H470" s="124"/>
      <c r="I470" s="125"/>
      <c r="J470" s="125"/>
      <c r="K470" s="126"/>
      <c r="L470" s="127"/>
      <c r="M470" s="127"/>
      <c r="N470" s="124"/>
      <c r="O470" s="117" t="str">
        <f>IF(ISBLANK($N470),"",VLOOKUP($N470,'Clés d''affectation'!$B$2:$E$200,2,0))</f>
        <v/>
      </c>
      <c r="P470" s="130" t="str">
        <f t="shared" si="7"/>
        <v/>
      </c>
      <c r="Q470" s="15"/>
      <c r="R470" s="135"/>
      <c r="S470" s="131"/>
      <c r="T470" s="122"/>
    </row>
    <row r="471" spans="1:20" ht="15" customHeight="1" x14ac:dyDescent="0.3">
      <c r="A471" s="122"/>
      <c r="B471" s="123"/>
      <c r="C471" s="124"/>
      <c r="D471" s="124"/>
      <c r="E471" s="124"/>
      <c r="F471" s="124"/>
      <c r="G471" s="127"/>
      <c r="H471" s="124"/>
      <c r="I471" s="125"/>
      <c r="J471" s="125"/>
      <c r="K471" s="126"/>
      <c r="L471" s="127"/>
      <c r="M471" s="127"/>
      <c r="N471" s="124"/>
      <c r="O471" s="117" t="str">
        <f>IF(ISBLANK($N471),"",VLOOKUP($N471,'Clés d''affectation'!$B$2:$E$200,2,0))</f>
        <v/>
      </c>
      <c r="P471" s="130" t="str">
        <f t="shared" si="7"/>
        <v/>
      </c>
      <c r="Q471" s="15"/>
      <c r="R471" s="135"/>
      <c r="S471" s="131"/>
      <c r="T471" s="122"/>
    </row>
    <row r="472" spans="1:20" ht="15" customHeight="1" x14ac:dyDescent="0.3">
      <c r="A472" s="122"/>
      <c r="B472" s="123"/>
      <c r="C472" s="124"/>
      <c r="D472" s="124"/>
      <c r="E472" s="124"/>
      <c r="F472" s="124"/>
      <c r="G472" s="127"/>
      <c r="H472" s="124"/>
      <c r="I472" s="125"/>
      <c r="J472" s="125"/>
      <c r="K472" s="126"/>
      <c r="L472" s="127"/>
      <c r="M472" s="127"/>
      <c r="N472" s="124"/>
      <c r="O472" s="117" t="str">
        <f>IF(ISBLANK($N472),"",VLOOKUP($N472,'Clés d''affectation'!$B$2:$E$200,2,0))</f>
        <v/>
      </c>
      <c r="P472" s="130" t="str">
        <f t="shared" si="7"/>
        <v/>
      </c>
      <c r="Q472" s="15"/>
      <c r="R472" s="135"/>
      <c r="S472" s="131"/>
      <c r="T472" s="122"/>
    </row>
    <row r="473" spans="1:20" ht="15" customHeight="1" x14ac:dyDescent="0.3">
      <c r="A473" s="122"/>
      <c r="B473" s="123"/>
      <c r="C473" s="124"/>
      <c r="D473" s="124"/>
      <c r="E473" s="124"/>
      <c r="F473" s="124"/>
      <c r="G473" s="127"/>
      <c r="H473" s="124"/>
      <c r="I473" s="125"/>
      <c r="J473" s="125"/>
      <c r="K473" s="126"/>
      <c r="L473" s="127"/>
      <c r="M473" s="127"/>
      <c r="N473" s="124"/>
      <c r="O473" s="117" t="str">
        <f>IF(ISBLANK($N473),"",VLOOKUP($N473,'Clés d''affectation'!$B$2:$E$200,2,0))</f>
        <v/>
      </c>
      <c r="P473" s="130" t="str">
        <f t="shared" si="7"/>
        <v/>
      </c>
      <c r="Q473" s="15"/>
      <c r="R473" s="135"/>
      <c r="S473" s="131"/>
      <c r="T473" s="122"/>
    </row>
    <row r="474" spans="1:20" ht="15" customHeight="1" x14ac:dyDescent="0.3">
      <c r="A474" s="122"/>
      <c r="B474" s="123"/>
      <c r="C474" s="124"/>
      <c r="D474" s="124"/>
      <c r="E474" s="124"/>
      <c r="F474" s="124"/>
      <c r="G474" s="127"/>
      <c r="H474" s="124"/>
      <c r="I474" s="125"/>
      <c r="J474" s="125"/>
      <c r="K474" s="126"/>
      <c r="L474" s="127"/>
      <c r="M474" s="127"/>
      <c r="N474" s="124"/>
      <c r="O474" s="117" t="str">
        <f>IF(ISBLANK($N474),"",VLOOKUP($N474,'Clés d''affectation'!$B$2:$E$200,2,0))</f>
        <v/>
      </c>
      <c r="P474" s="130" t="str">
        <f t="shared" si="7"/>
        <v/>
      </c>
      <c r="Q474" s="15"/>
      <c r="R474" s="135"/>
      <c r="S474" s="131"/>
      <c r="T474" s="122"/>
    </row>
    <row r="475" spans="1:20" ht="15" customHeight="1" x14ac:dyDescent="0.3">
      <c r="A475" s="122"/>
      <c r="B475" s="123"/>
      <c r="C475" s="124"/>
      <c r="D475" s="124"/>
      <c r="E475" s="124"/>
      <c r="F475" s="124"/>
      <c r="G475" s="127"/>
      <c r="H475" s="124"/>
      <c r="I475" s="125"/>
      <c r="J475" s="125"/>
      <c r="K475" s="126"/>
      <c r="L475" s="127"/>
      <c r="M475" s="127"/>
      <c r="N475" s="124"/>
      <c r="O475" s="117" t="str">
        <f>IF(ISBLANK($N475),"",VLOOKUP($N475,'Clés d''affectation'!$B$2:$E$200,2,0))</f>
        <v/>
      </c>
      <c r="P475" s="130" t="str">
        <f t="shared" si="7"/>
        <v/>
      </c>
      <c r="Q475" s="15"/>
      <c r="R475" s="135"/>
      <c r="S475" s="131"/>
      <c r="T475" s="122"/>
    </row>
    <row r="476" spans="1:20" ht="15" customHeight="1" x14ac:dyDescent="0.3">
      <c r="A476" s="122"/>
      <c r="B476" s="123"/>
      <c r="C476" s="124"/>
      <c r="D476" s="124"/>
      <c r="E476" s="124"/>
      <c r="F476" s="124"/>
      <c r="G476" s="127"/>
      <c r="H476" s="124"/>
      <c r="I476" s="125"/>
      <c r="J476" s="125"/>
      <c r="K476" s="126"/>
      <c r="L476" s="127"/>
      <c r="M476" s="127"/>
      <c r="N476" s="124"/>
      <c r="O476" s="117" t="str">
        <f>IF(ISBLANK($N476),"",VLOOKUP($N476,'Clés d''affectation'!$B$2:$E$200,2,0))</f>
        <v/>
      </c>
      <c r="P476" s="130" t="str">
        <f t="shared" si="7"/>
        <v/>
      </c>
      <c r="Q476" s="15"/>
      <c r="R476" s="135"/>
      <c r="S476" s="131"/>
      <c r="T476" s="122"/>
    </row>
    <row r="477" spans="1:20" ht="15" customHeight="1" x14ac:dyDescent="0.3">
      <c r="A477" s="122"/>
      <c r="B477" s="123"/>
      <c r="C477" s="124"/>
      <c r="D477" s="124"/>
      <c r="E477" s="124"/>
      <c r="F477" s="124"/>
      <c r="G477" s="127"/>
      <c r="H477" s="124"/>
      <c r="I477" s="125"/>
      <c r="J477" s="125"/>
      <c r="K477" s="126"/>
      <c r="L477" s="127"/>
      <c r="M477" s="127"/>
      <c r="N477" s="124"/>
      <c r="O477" s="117" t="str">
        <f>IF(ISBLANK($N477),"",VLOOKUP($N477,'Clés d''affectation'!$B$2:$E$200,2,0))</f>
        <v/>
      </c>
      <c r="P477" s="130" t="str">
        <f t="shared" si="7"/>
        <v/>
      </c>
      <c r="Q477" s="15"/>
      <c r="R477" s="135"/>
      <c r="S477" s="131"/>
      <c r="T477" s="122"/>
    </row>
    <row r="478" spans="1:20" ht="15" customHeight="1" x14ac:dyDescent="0.3">
      <c r="A478" s="122"/>
      <c r="B478" s="123"/>
      <c r="C478" s="124"/>
      <c r="D478" s="124"/>
      <c r="E478" s="124"/>
      <c r="F478" s="124"/>
      <c r="G478" s="127"/>
      <c r="H478" s="124"/>
      <c r="I478" s="125"/>
      <c r="J478" s="125"/>
      <c r="K478" s="126"/>
      <c r="L478" s="127"/>
      <c r="M478" s="127"/>
      <c r="N478" s="124"/>
      <c r="O478" s="117" t="str">
        <f>IF(ISBLANK($N478),"",VLOOKUP($N478,'Clés d''affectation'!$B$2:$E$200,2,0))</f>
        <v/>
      </c>
      <c r="P478" s="130" t="str">
        <f t="shared" si="7"/>
        <v/>
      </c>
      <c r="Q478" s="15"/>
      <c r="R478" s="135"/>
      <c r="S478" s="131"/>
      <c r="T478" s="122"/>
    </row>
    <row r="479" spans="1:20" ht="15" customHeight="1" x14ac:dyDescent="0.3">
      <c r="A479" s="122"/>
      <c r="B479" s="123"/>
      <c r="C479" s="124"/>
      <c r="D479" s="124"/>
      <c r="E479" s="124"/>
      <c r="F479" s="124"/>
      <c r="G479" s="127"/>
      <c r="H479" s="124"/>
      <c r="I479" s="125"/>
      <c r="J479" s="125"/>
      <c r="K479" s="126"/>
      <c r="L479" s="127"/>
      <c r="M479" s="127"/>
      <c r="N479" s="124"/>
      <c r="O479" s="117" t="str">
        <f>IF(ISBLANK($N479),"",VLOOKUP($N479,'Clés d''affectation'!$B$2:$E$200,2,0))</f>
        <v/>
      </c>
      <c r="P479" s="130" t="str">
        <f t="shared" si="7"/>
        <v/>
      </c>
      <c r="Q479" s="15"/>
      <c r="R479" s="135"/>
      <c r="S479" s="131"/>
      <c r="T479" s="122"/>
    </row>
    <row r="480" spans="1:20" ht="15" customHeight="1" x14ac:dyDescent="0.3">
      <c r="A480" s="122"/>
      <c r="B480" s="123"/>
      <c r="C480" s="124"/>
      <c r="D480" s="124"/>
      <c r="E480" s="124"/>
      <c r="F480" s="124"/>
      <c r="G480" s="127"/>
      <c r="H480" s="124"/>
      <c r="I480" s="125"/>
      <c r="J480" s="125"/>
      <c r="K480" s="126"/>
      <c r="L480" s="127"/>
      <c r="M480" s="127"/>
      <c r="N480" s="124"/>
      <c r="O480" s="117" t="str">
        <f>IF(ISBLANK($N480),"",VLOOKUP($N480,'Clés d''affectation'!$B$2:$E$200,2,0))</f>
        <v/>
      </c>
      <c r="P480" s="130" t="str">
        <f t="shared" si="7"/>
        <v/>
      </c>
      <c r="Q480" s="15"/>
      <c r="R480" s="135"/>
      <c r="S480" s="131"/>
      <c r="T480" s="122"/>
    </row>
    <row r="481" spans="1:20" ht="15" customHeight="1" x14ac:dyDescent="0.3">
      <c r="A481" s="122"/>
      <c r="B481" s="123"/>
      <c r="C481" s="124"/>
      <c r="D481" s="124"/>
      <c r="E481" s="124"/>
      <c r="F481" s="124"/>
      <c r="G481" s="127"/>
      <c r="H481" s="124"/>
      <c r="I481" s="125"/>
      <c r="J481" s="125"/>
      <c r="K481" s="126"/>
      <c r="L481" s="127"/>
      <c r="M481" s="127"/>
      <c r="N481" s="124"/>
      <c r="O481" s="117" t="str">
        <f>IF(ISBLANK($N481),"",VLOOKUP($N481,'Clés d''affectation'!$B$2:$E$200,2,0))</f>
        <v/>
      </c>
      <c r="P481" s="130" t="str">
        <f t="shared" si="7"/>
        <v/>
      </c>
      <c r="Q481" s="15"/>
      <c r="R481" s="135"/>
      <c r="S481" s="131"/>
      <c r="T481" s="122"/>
    </row>
    <row r="482" spans="1:20" ht="15" customHeight="1" x14ac:dyDescent="0.3">
      <c r="A482" s="122"/>
      <c r="B482" s="123"/>
      <c r="C482" s="124"/>
      <c r="D482" s="124"/>
      <c r="E482" s="124"/>
      <c r="F482" s="124"/>
      <c r="G482" s="127"/>
      <c r="H482" s="124"/>
      <c r="I482" s="125"/>
      <c r="J482" s="125"/>
      <c r="K482" s="126"/>
      <c r="L482" s="127"/>
      <c r="M482" s="127"/>
      <c r="N482" s="124"/>
      <c r="O482" s="117" t="str">
        <f>IF(ISBLANK($N482),"",VLOOKUP($N482,'Clés d''affectation'!$B$2:$E$200,2,0))</f>
        <v/>
      </c>
      <c r="P482" s="130" t="str">
        <f t="shared" si="7"/>
        <v/>
      </c>
      <c r="Q482" s="15"/>
      <c r="R482" s="135"/>
      <c r="S482" s="131"/>
      <c r="T482" s="122"/>
    </row>
    <row r="483" spans="1:20" ht="15" customHeight="1" x14ac:dyDescent="0.3">
      <c r="A483" s="122"/>
      <c r="B483" s="123"/>
      <c r="C483" s="124"/>
      <c r="D483" s="124"/>
      <c r="E483" s="124"/>
      <c r="F483" s="124"/>
      <c r="G483" s="127"/>
      <c r="H483" s="124"/>
      <c r="I483" s="125"/>
      <c r="J483" s="125"/>
      <c r="K483" s="126"/>
      <c r="L483" s="127"/>
      <c r="M483" s="127"/>
      <c r="N483" s="124"/>
      <c r="O483" s="117" t="str">
        <f>IF(ISBLANK($N483),"",VLOOKUP($N483,'Clés d''affectation'!$B$2:$E$200,2,0))</f>
        <v/>
      </c>
      <c r="P483" s="130" t="str">
        <f t="shared" si="7"/>
        <v/>
      </c>
      <c r="Q483" s="15"/>
      <c r="R483" s="135"/>
      <c r="S483" s="131"/>
      <c r="T483" s="122"/>
    </row>
    <row r="484" spans="1:20" ht="15" customHeight="1" x14ac:dyDescent="0.3">
      <c r="A484" s="122"/>
      <c r="B484" s="123"/>
      <c r="C484" s="124"/>
      <c r="D484" s="124"/>
      <c r="E484" s="124"/>
      <c r="F484" s="124"/>
      <c r="G484" s="127"/>
      <c r="H484" s="124"/>
      <c r="I484" s="125"/>
      <c r="J484" s="125"/>
      <c r="K484" s="126"/>
      <c r="L484" s="127"/>
      <c r="M484" s="127"/>
      <c r="N484" s="124"/>
      <c r="O484" s="117" t="str">
        <f>IF(ISBLANK($N484),"",VLOOKUP($N484,'Clés d''affectation'!$B$2:$E$200,2,0))</f>
        <v/>
      </c>
      <c r="P484" s="130" t="str">
        <f t="shared" si="7"/>
        <v/>
      </c>
      <c r="Q484" s="15"/>
      <c r="R484" s="135"/>
      <c r="S484" s="131"/>
      <c r="T484" s="122"/>
    </row>
    <row r="485" spans="1:20" ht="15" customHeight="1" x14ac:dyDescent="0.3">
      <c r="A485" s="122"/>
      <c r="B485" s="123"/>
      <c r="C485" s="124"/>
      <c r="D485" s="124"/>
      <c r="E485" s="124"/>
      <c r="F485" s="124"/>
      <c r="G485" s="127"/>
      <c r="H485" s="124"/>
      <c r="I485" s="125"/>
      <c r="J485" s="125"/>
      <c r="K485" s="126"/>
      <c r="L485" s="127"/>
      <c r="M485" s="127"/>
      <c r="N485" s="124"/>
      <c r="O485" s="117" t="str">
        <f>IF(ISBLANK($N485),"",VLOOKUP($N485,'Clés d''affectation'!$B$2:$E$200,2,0))</f>
        <v/>
      </c>
      <c r="P485" s="130" t="str">
        <f t="shared" si="7"/>
        <v/>
      </c>
      <c r="Q485" s="15"/>
      <c r="R485" s="135"/>
      <c r="S485" s="131"/>
      <c r="T485" s="122"/>
    </row>
    <row r="486" spans="1:20" ht="15" customHeight="1" x14ac:dyDescent="0.3">
      <c r="A486" s="122"/>
      <c r="B486" s="123"/>
      <c r="C486" s="124"/>
      <c r="D486" s="124"/>
      <c r="E486" s="124"/>
      <c r="F486" s="124"/>
      <c r="G486" s="127"/>
      <c r="H486" s="124"/>
      <c r="I486" s="125"/>
      <c r="J486" s="125"/>
      <c r="K486" s="126"/>
      <c r="L486" s="127"/>
      <c r="M486" s="127"/>
      <c r="N486" s="124"/>
      <c r="O486" s="117" t="str">
        <f>IF(ISBLANK($N486),"",VLOOKUP($N486,'Clés d''affectation'!$B$2:$E$200,2,0))</f>
        <v/>
      </c>
      <c r="P486" s="130" t="str">
        <f t="shared" si="7"/>
        <v/>
      </c>
      <c r="Q486" s="15"/>
      <c r="R486" s="135"/>
      <c r="S486" s="131"/>
      <c r="T486" s="122"/>
    </row>
    <row r="487" spans="1:20" ht="15" customHeight="1" x14ac:dyDescent="0.3">
      <c r="A487" s="122"/>
      <c r="B487" s="123"/>
      <c r="C487" s="124"/>
      <c r="D487" s="124"/>
      <c r="E487" s="124"/>
      <c r="F487" s="124"/>
      <c r="G487" s="127"/>
      <c r="H487" s="124"/>
      <c r="I487" s="125"/>
      <c r="J487" s="125"/>
      <c r="K487" s="126"/>
      <c r="L487" s="127"/>
      <c r="M487" s="127"/>
      <c r="N487" s="124"/>
      <c r="O487" s="117" t="str">
        <f>IF(ISBLANK($N487),"",VLOOKUP($N487,'Clés d''affectation'!$B$2:$E$200,2,0))</f>
        <v/>
      </c>
      <c r="P487" s="130" t="str">
        <f t="shared" si="7"/>
        <v/>
      </c>
      <c r="Q487" s="15"/>
      <c r="R487" s="135"/>
      <c r="S487" s="131"/>
      <c r="T487" s="122"/>
    </row>
    <row r="488" spans="1:20" ht="15" customHeight="1" x14ac:dyDescent="0.3">
      <c r="A488" s="122"/>
      <c r="B488" s="123"/>
      <c r="C488" s="124"/>
      <c r="D488" s="124"/>
      <c r="E488" s="124"/>
      <c r="F488" s="124"/>
      <c r="G488" s="127"/>
      <c r="H488" s="124"/>
      <c r="I488" s="125"/>
      <c r="J488" s="125"/>
      <c r="K488" s="126"/>
      <c r="L488" s="127"/>
      <c r="M488" s="127"/>
      <c r="N488" s="124"/>
      <c r="O488" s="117" t="str">
        <f>IF(ISBLANK($N488),"",VLOOKUP($N488,'Clés d''affectation'!$B$2:$E$200,2,0))</f>
        <v/>
      </c>
      <c r="P488" s="130" t="str">
        <f t="shared" si="7"/>
        <v/>
      </c>
      <c r="Q488" s="15"/>
      <c r="R488" s="135"/>
      <c r="S488" s="131"/>
      <c r="T488" s="122"/>
    </row>
    <row r="489" spans="1:20" ht="15" customHeight="1" x14ac:dyDescent="0.3">
      <c r="A489" s="122"/>
      <c r="B489" s="123"/>
      <c r="C489" s="124"/>
      <c r="D489" s="124"/>
      <c r="E489" s="124"/>
      <c r="F489" s="124"/>
      <c r="G489" s="127"/>
      <c r="H489" s="124"/>
      <c r="I489" s="125"/>
      <c r="J489" s="125"/>
      <c r="K489" s="126"/>
      <c r="L489" s="127"/>
      <c r="M489" s="127"/>
      <c r="N489" s="124"/>
      <c r="O489" s="117" t="str">
        <f>IF(ISBLANK($N489),"",VLOOKUP($N489,'Clés d''affectation'!$B$2:$E$200,2,0))</f>
        <v/>
      </c>
      <c r="P489" s="130" t="str">
        <f t="shared" si="7"/>
        <v/>
      </c>
      <c r="Q489" s="15"/>
      <c r="R489" s="135"/>
      <c r="S489" s="131"/>
      <c r="T489" s="122"/>
    </row>
    <row r="490" spans="1:20" ht="15" customHeight="1" x14ac:dyDescent="0.3">
      <c r="A490" s="122"/>
      <c r="B490" s="123"/>
      <c r="C490" s="124"/>
      <c r="D490" s="124"/>
      <c r="E490" s="124"/>
      <c r="F490" s="124"/>
      <c r="G490" s="127"/>
      <c r="H490" s="124"/>
      <c r="I490" s="125"/>
      <c r="J490" s="125"/>
      <c r="K490" s="126"/>
      <c r="L490" s="127"/>
      <c r="M490" s="127"/>
      <c r="N490" s="124"/>
      <c r="O490" s="117" t="str">
        <f>IF(ISBLANK($N490),"",VLOOKUP($N490,'Clés d''affectation'!$B$2:$E$200,2,0))</f>
        <v/>
      </c>
      <c r="P490" s="130" t="str">
        <f t="shared" si="7"/>
        <v/>
      </c>
      <c r="Q490" s="15"/>
      <c r="R490" s="135"/>
      <c r="S490" s="131"/>
      <c r="T490" s="122"/>
    </row>
    <row r="491" spans="1:20" ht="15" customHeight="1" x14ac:dyDescent="0.3">
      <c r="A491" s="122"/>
      <c r="B491" s="123"/>
      <c r="C491" s="124"/>
      <c r="D491" s="124"/>
      <c r="E491" s="124"/>
      <c r="F491" s="124"/>
      <c r="G491" s="127"/>
      <c r="H491" s="124"/>
      <c r="I491" s="125"/>
      <c r="J491" s="125"/>
      <c r="K491" s="126"/>
      <c r="L491" s="127"/>
      <c r="M491" s="127"/>
      <c r="N491" s="124"/>
      <c r="O491" s="117" t="str">
        <f>IF(ISBLANK($N491),"",VLOOKUP($N491,'Clés d''affectation'!$B$2:$E$200,2,0))</f>
        <v/>
      </c>
      <c r="P491" s="130" t="str">
        <f t="shared" si="7"/>
        <v/>
      </c>
      <c r="Q491" s="15"/>
      <c r="R491" s="135"/>
      <c r="S491" s="131"/>
      <c r="T491" s="122"/>
    </row>
    <row r="492" spans="1:20" ht="15" customHeight="1" x14ac:dyDescent="0.3">
      <c r="A492" s="122"/>
      <c r="B492" s="123"/>
      <c r="C492" s="124"/>
      <c r="D492" s="124"/>
      <c r="E492" s="124"/>
      <c r="F492" s="124"/>
      <c r="G492" s="127"/>
      <c r="H492" s="124"/>
      <c r="I492" s="125"/>
      <c r="J492" s="125"/>
      <c r="K492" s="126"/>
      <c r="L492" s="127"/>
      <c r="M492" s="127"/>
      <c r="N492" s="124"/>
      <c r="O492" s="117" t="str">
        <f>IF(ISBLANK($N492),"",VLOOKUP($N492,'Clés d''affectation'!$B$2:$E$200,2,0))</f>
        <v/>
      </c>
      <c r="P492" s="130" t="str">
        <f t="shared" si="7"/>
        <v/>
      </c>
      <c r="Q492" s="15"/>
      <c r="R492" s="135"/>
      <c r="S492" s="131"/>
      <c r="T492" s="122"/>
    </row>
    <row r="493" spans="1:20" ht="15" customHeight="1" x14ac:dyDescent="0.3">
      <c r="A493" s="122"/>
      <c r="B493" s="123"/>
      <c r="C493" s="124"/>
      <c r="D493" s="124"/>
      <c r="E493" s="124"/>
      <c r="F493" s="124"/>
      <c r="G493" s="127"/>
      <c r="H493" s="124"/>
      <c r="I493" s="125"/>
      <c r="J493" s="125"/>
      <c r="K493" s="126"/>
      <c r="L493" s="127"/>
      <c r="M493" s="127"/>
      <c r="N493" s="124"/>
      <c r="O493" s="117" t="str">
        <f>IF(ISBLANK($N493),"",VLOOKUP($N493,'Clés d''affectation'!$B$2:$E$200,2,0))</f>
        <v/>
      </c>
      <c r="P493" s="130" t="str">
        <f t="shared" si="7"/>
        <v/>
      </c>
      <c r="Q493" s="15"/>
      <c r="R493" s="135"/>
      <c r="S493" s="131"/>
      <c r="T493" s="122"/>
    </row>
    <row r="494" spans="1:20" ht="15" customHeight="1" x14ac:dyDescent="0.3">
      <c r="A494" s="122"/>
      <c r="B494" s="123"/>
      <c r="C494" s="124"/>
      <c r="D494" s="124"/>
      <c r="E494" s="124"/>
      <c r="F494" s="124"/>
      <c r="G494" s="127"/>
      <c r="H494" s="124"/>
      <c r="I494" s="125"/>
      <c r="J494" s="125"/>
      <c r="K494" s="126"/>
      <c r="L494" s="127"/>
      <c r="M494" s="127"/>
      <c r="N494" s="124"/>
      <c r="O494" s="117" t="str">
        <f>IF(ISBLANK($N494),"",VLOOKUP($N494,'Clés d''affectation'!$B$2:$E$200,2,0))</f>
        <v/>
      </c>
      <c r="P494" s="130" t="str">
        <f t="shared" si="7"/>
        <v/>
      </c>
      <c r="Q494" s="15"/>
      <c r="R494" s="135"/>
      <c r="S494" s="131"/>
      <c r="T494" s="122"/>
    </row>
    <row r="495" spans="1:20" ht="15" customHeight="1" x14ac:dyDescent="0.3">
      <c r="A495" s="122"/>
      <c r="B495" s="123"/>
      <c r="C495" s="124"/>
      <c r="D495" s="124"/>
      <c r="E495" s="124"/>
      <c r="F495" s="124"/>
      <c r="G495" s="127"/>
      <c r="H495" s="124"/>
      <c r="I495" s="125"/>
      <c r="J495" s="125"/>
      <c r="K495" s="126"/>
      <c r="L495" s="127"/>
      <c r="M495" s="127"/>
      <c r="N495" s="124"/>
      <c r="O495" s="117" t="str">
        <f>IF(ISBLANK($N495),"",VLOOKUP($N495,'Clés d''affectation'!$B$2:$E$200,2,0))</f>
        <v/>
      </c>
      <c r="P495" s="130" t="str">
        <f t="shared" si="7"/>
        <v/>
      </c>
      <c r="Q495" s="15"/>
      <c r="R495" s="135"/>
      <c r="S495" s="131"/>
      <c r="T495" s="122"/>
    </row>
    <row r="496" spans="1:20" ht="15" customHeight="1" x14ac:dyDescent="0.3">
      <c r="A496" s="122"/>
      <c r="B496" s="123"/>
      <c r="C496" s="124"/>
      <c r="D496" s="124"/>
      <c r="E496" s="124"/>
      <c r="F496" s="124"/>
      <c r="G496" s="127"/>
      <c r="H496" s="124"/>
      <c r="I496" s="125"/>
      <c r="J496" s="125"/>
      <c r="K496" s="126"/>
      <c r="L496" s="127"/>
      <c r="M496" s="127"/>
      <c r="N496" s="124"/>
      <c r="O496" s="117" t="str">
        <f>IF(ISBLANK($N496),"",VLOOKUP($N496,'Clés d''affectation'!$B$2:$E$200,2,0))</f>
        <v/>
      </c>
      <c r="P496" s="130" t="str">
        <f t="shared" si="7"/>
        <v/>
      </c>
      <c r="Q496" s="15"/>
      <c r="R496" s="135"/>
      <c r="S496" s="131"/>
      <c r="T496" s="122"/>
    </row>
    <row r="497" spans="1:20" ht="15" customHeight="1" x14ac:dyDescent="0.3">
      <c r="A497" s="122"/>
      <c r="B497" s="123"/>
      <c r="C497" s="124"/>
      <c r="D497" s="124"/>
      <c r="E497" s="124"/>
      <c r="F497" s="124"/>
      <c r="G497" s="127"/>
      <c r="H497" s="124"/>
      <c r="I497" s="125"/>
      <c r="J497" s="125"/>
      <c r="K497" s="126"/>
      <c r="L497" s="127"/>
      <c r="M497" s="127"/>
      <c r="N497" s="124"/>
      <c r="O497" s="117" t="str">
        <f>IF(ISBLANK($N497),"",VLOOKUP($N497,'Clés d''affectation'!$B$2:$E$200,2,0))</f>
        <v/>
      </c>
      <c r="P497" s="130" t="str">
        <f t="shared" si="7"/>
        <v/>
      </c>
      <c r="Q497" s="15"/>
      <c r="R497" s="135"/>
      <c r="S497" s="131"/>
      <c r="T497" s="122"/>
    </row>
    <row r="498" spans="1:20" ht="15" customHeight="1" x14ac:dyDescent="0.3">
      <c r="A498" s="122"/>
      <c r="B498" s="123"/>
      <c r="C498" s="124"/>
      <c r="D498" s="124"/>
      <c r="E498" s="124"/>
      <c r="F498" s="124"/>
      <c r="G498" s="127"/>
      <c r="H498" s="124"/>
      <c r="I498" s="125"/>
      <c r="J498" s="125"/>
      <c r="K498" s="126"/>
      <c r="L498" s="127"/>
      <c r="M498" s="127"/>
      <c r="N498" s="124"/>
      <c r="O498" s="117" t="str">
        <f>IF(ISBLANK($N498),"",VLOOKUP($N498,'Clés d''affectation'!$B$2:$E$200,2,0))</f>
        <v/>
      </c>
      <c r="P498" s="130" t="str">
        <f t="shared" si="7"/>
        <v/>
      </c>
      <c r="Q498" s="15"/>
      <c r="R498" s="135"/>
      <c r="S498" s="131"/>
      <c r="T498" s="122"/>
    </row>
    <row r="499" spans="1:20" ht="15" customHeight="1" x14ac:dyDescent="0.3">
      <c r="A499" s="122"/>
      <c r="B499" s="123"/>
      <c r="C499" s="124"/>
      <c r="D499" s="124"/>
      <c r="E499" s="124"/>
      <c r="F499" s="124"/>
      <c r="G499" s="127"/>
      <c r="H499" s="124"/>
      <c r="I499" s="125"/>
      <c r="J499" s="125"/>
      <c r="K499" s="126"/>
      <c r="L499" s="127"/>
      <c r="M499" s="127"/>
      <c r="N499" s="124"/>
      <c r="O499" s="117" t="str">
        <f>IF(ISBLANK($N499),"",VLOOKUP($N499,'Clés d''affectation'!$B$2:$E$200,2,0))</f>
        <v/>
      </c>
      <c r="P499" s="130" t="str">
        <f t="shared" si="7"/>
        <v/>
      </c>
      <c r="Q499" s="15"/>
      <c r="R499" s="135"/>
      <c r="S499" s="131"/>
      <c r="T499" s="122"/>
    </row>
    <row r="500" spans="1:20" ht="15" customHeight="1" x14ac:dyDescent="0.3">
      <c r="A500" s="122"/>
      <c r="B500" s="123"/>
      <c r="C500" s="124"/>
      <c r="D500" s="124"/>
      <c r="E500" s="124"/>
      <c r="F500" s="124"/>
      <c r="G500" s="127"/>
      <c r="H500" s="124"/>
      <c r="I500" s="125"/>
      <c r="J500" s="125"/>
      <c r="K500" s="126"/>
      <c r="L500" s="127"/>
      <c r="M500" s="127"/>
      <c r="N500" s="124"/>
      <c r="O500" s="117" t="str">
        <f>IF(ISBLANK($N500),"",VLOOKUP($N500,'Clés d''affectation'!$B$2:$E$200,2,0))</f>
        <v/>
      </c>
      <c r="P500" s="130" t="str">
        <f t="shared" si="7"/>
        <v/>
      </c>
      <c r="Q500" s="15"/>
      <c r="R500" s="135"/>
      <c r="S500" s="131"/>
      <c r="T500" s="122"/>
    </row>
  </sheetData>
  <sheetProtection algorithmName="SHA-512" hashValue="dKM6fBxiHZI+CmcNZxkY9QRnWPZluMrg0JUHpFEN+S3eOvUSKm2qXDnbncqHKQ1nBJhiAHfcvyS7P9zVIEbpfg==" saltValue="AbaIM/JgGEo08jZe4OGHMw==" spinCount="100000" sheet="1" formatCells="0" formatColumns="0" formatRows="0" sort="0" autoFilter="0" pivotTables="0"/>
  <autoFilter ref="A1:T500" xr:uid="{145B10F1-ABF3-4289-8A38-DA12D9C8E5D7}"/>
  <mergeCells count="1">
    <mergeCell ref="E2:L2"/>
  </mergeCells>
  <dataValidations xWindow="493" yWindow="676" count="3">
    <dataValidation type="list" errorStyle="warning" showInputMessage="1" showErrorMessage="1" errorTitle="Erreur" error="Merci d'utiliser le menu déroulant" promptTitle="Menu déroulant" prompt="A.1. Coûts directs (frais participants)_x000a_A.2. Coûts directs (frais spécifiques au projet)_x000a_B.1.  Frais de personnel interne directement liés à l'action  (assiette)_x000a_B.2. Frais de personnel externe conventionné directement liés à l'action (assiette)" sqref="D3:D500" xr:uid="{5FD17B12-0390-402F-A9A2-2B9AFFB9000D}">
      <formula1>_OCS15</formula1>
    </dataValidation>
    <dataValidation type="list" allowBlank="1" showInputMessage="1" showErrorMessage="1" promptTitle="Menu déroulant" prompt="Type de co-financement" sqref="Q2:Q500" xr:uid="{58A7379C-363B-4FCF-BC17-380FA02A2095}">
      <formula1>_Financement</formula1>
    </dataValidation>
    <dataValidation type="date" operator="greaterThanOrEqual" allowBlank="1" showInputMessage="1" showErrorMessage="1" error="Format DATE jj-mm-aa" sqref="I3:J500" xr:uid="{FD5EE178-A16C-4EE1-BE46-C835AC584F63}">
      <formula1>1</formula1>
    </dataValidation>
  </dataValidations>
  <pageMargins left="0.31496062992125984" right="0.31496062992125984" top="0.55118110236220474" bottom="0.74803149606299213" header="0.31496062992125984" footer="0.31496062992125984"/>
  <pageSetup paperSize="9" scale="62" fitToWidth="2" fitToHeight="0" pageOrder="overThenDown" orientation="landscape" horizontalDpi="4294967295" verticalDpi="4294967295" r:id="rId1"/>
  <headerFooter>
    <oddHeader>&amp;C&amp;14&amp;U&amp;A</oddHeader>
    <oddFooter>&amp;L&amp;"Arial Narrow,Normal"&amp;10Imprimé le : &amp;D
Page : &amp;P / &amp;N&amp;R&amp;"Arial Narrow,Normal"&amp;10&amp;Z&amp;F
Feuille : 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493" yWindow="676" count="1">
        <x14:dataValidation type="list" allowBlank="1" showInputMessage="1" showErrorMessage="1" errorTitle="Attention" error="Merci d'utiliser le menu déroulant" promptTitle="Menu déroulant" prompt="Merci d'utiliser le menu déroulant" xr:uid="{2ED865A0-90E1-4318-80B8-98EBC6F717F6}">
          <x14:formula1>
            <xm:f>'Clés d''affectation'!$B$3:$B$200</xm:f>
          </x14:formula1>
          <xm:sqref>N3:N500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3499-417F-472E-966C-1D6B51BF1D9A}">
  <sheetPr codeName="Feuil6">
    <tabColor theme="5" tint="0.79998168889431442"/>
    <pageSetUpPr fitToPage="1"/>
  </sheetPr>
  <dimension ref="A1:T500"/>
  <sheetViews>
    <sheetView showGridLines="0" zoomScale="70" zoomScaleNormal="70" zoomScaleSheetLayoutView="100" workbookViewId="0">
      <pane xSplit="2" ySplit="1" topLeftCell="C2" activePane="bottomRight" state="frozenSplit"/>
      <selection activeCell="K17" sqref="K17"/>
      <selection pane="topRight" activeCell="K17" sqref="K17"/>
      <selection pane="bottomLeft" activeCell="K17" sqref="K17"/>
      <selection pane="bottomRight" activeCell="B2" sqref="B2"/>
    </sheetView>
  </sheetViews>
  <sheetFormatPr baseColWidth="10" defaultColWidth="0" defaultRowHeight="14.4" x14ac:dyDescent="0.3"/>
  <cols>
    <col min="1" max="1" width="11.44140625" customWidth="1"/>
    <col min="2" max="2" width="15.88671875" bestFit="1" customWidth="1"/>
    <col min="3" max="3" width="12.33203125" customWidth="1"/>
    <col min="4" max="4" width="43.33203125" customWidth="1"/>
    <col min="5" max="5" width="25.6640625" customWidth="1"/>
    <col min="6" max="6" width="22.109375" customWidth="1"/>
    <col min="7" max="7" width="20" style="20" customWidth="1"/>
    <col min="8" max="8" width="25.109375" customWidth="1"/>
    <col min="9" max="10" width="11.44140625" customWidth="1"/>
    <col min="11" max="11" width="18.88671875" style="19" bestFit="1" customWidth="1"/>
    <col min="12" max="12" width="13.109375" customWidth="1"/>
    <col min="13" max="13" width="28.109375" style="20" customWidth="1"/>
    <col min="14" max="14" width="23.5546875" customWidth="1"/>
    <col min="15" max="15" width="13.33203125" customWidth="1"/>
    <col min="16" max="16" width="15.44140625" customWidth="1"/>
    <col min="17" max="18" width="16.44140625" customWidth="1"/>
    <col min="19" max="19" width="61.5546875" customWidth="1"/>
    <col min="20" max="20" width="40.109375" style="17" customWidth="1"/>
    <col min="21" max="16384" width="11.44140625" hidden="1"/>
  </cols>
  <sheetData>
    <row r="1" spans="1:20" ht="120.45" customHeight="1" x14ac:dyDescent="0.3">
      <c r="A1" s="70" t="s">
        <v>135</v>
      </c>
      <c r="B1" s="5" t="s">
        <v>2</v>
      </c>
      <c r="C1" s="6" t="s">
        <v>94</v>
      </c>
      <c r="D1" s="6" t="s">
        <v>23</v>
      </c>
      <c r="E1" s="6" t="s">
        <v>92</v>
      </c>
      <c r="F1" s="6" t="s">
        <v>76</v>
      </c>
      <c r="G1" s="6" t="s">
        <v>50</v>
      </c>
      <c r="H1" s="6" t="s">
        <v>77</v>
      </c>
      <c r="I1" s="6" t="s">
        <v>107</v>
      </c>
      <c r="J1" s="6" t="s">
        <v>108</v>
      </c>
      <c r="K1" s="6" t="s">
        <v>78</v>
      </c>
      <c r="L1" s="14" t="s">
        <v>59</v>
      </c>
      <c r="M1" s="6" t="s">
        <v>97</v>
      </c>
      <c r="N1" s="6" t="s">
        <v>57</v>
      </c>
      <c r="O1" s="6" t="s">
        <v>52</v>
      </c>
      <c r="P1" s="6" t="s">
        <v>95</v>
      </c>
      <c r="Q1" s="6" t="s">
        <v>117</v>
      </c>
      <c r="R1" s="132" t="s">
        <v>110</v>
      </c>
      <c r="S1" s="214" t="s">
        <v>122</v>
      </c>
      <c r="T1" s="55" t="s">
        <v>134</v>
      </c>
    </row>
    <row r="2" spans="1:20" ht="15" customHeight="1" x14ac:dyDescent="0.3">
      <c r="A2" s="199"/>
      <c r="B2" s="200"/>
      <c r="C2" s="201"/>
      <c r="D2" s="201"/>
      <c r="E2" s="201"/>
      <c r="F2" s="201"/>
      <c r="G2" s="202"/>
      <c r="H2" s="201"/>
      <c r="I2" s="203"/>
      <c r="J2" s="203"/>
      <c r="K2" s="204"/>
      <c r="L2" s="205"/>
      <c r="M2" s="205"/>
      <c r="N2" s="201"/>
      <c r="O2" s="206" t="str">
        <f>IF(ISBLANK($N2),"",VLOOKUP($N2,'Clés d''affectation'!$B$3:$E$200,2,0))</f>
        <v/>
      </c>
      <c r="P2" s="207" t="str">
        <f>IF(ISBLANK($N2),"",$M2*$O2)</f>
        <v/>
      </c>
      <c r="Q2" s="201"/>
      <c r="R2" s="205"/>
      <c r="S2" s="208"/>
      <c r="T2" s="199"/>
    </row>
    <row r="3" spans="1:20" ht="15" customHeight="1" x14ac:dyDescent="0.3">
      <c r="A3" s="209"/>
      <c r="B3" s="195"/>
      <c r="C3" s="15"/>
      <c r="D3" s="15"/>
      <c r="E3" s="15"/>
      <c r="F3" s="15"/>
      <c r="G3" s="210"/>
      <c r="H3" s="15"/>
      <c r="I3" s="196"/>
      <c r="J3" s="196"/>
      <c r="K3" s="211"/>
      <c r="L3" s="189"/>
      <c r="M3" s="189"/>
      <c r="N3" s="15"/>
      <c r="O3" s="212" t="str">
        <f>IF(ISBLANK($N3),"",VLOOKUP($N3,'Clés d''affectation'!$B$3:$E$200,2,0))</f>
        <v/>
      </c>
      <c r="P3" s="213" t="str">
        <f t="shared" ref="P3:P66" si="0">IF(ISBLANK($N3),"",$M3*$O3)</f>
        <v/>
      </c>
      <c r="Q3" s="15"/>
      <c r="R3" s="189"/>
      <c r="S3" s="198"/>
      <c r="T3" s="209"/>
    </row>
    <row r="4" spans="1:20" ht="15" customHeight="1" x14ac:dyDescent="0.3">
      <c r="A4" s="209"/>
      <c r="B4" s="195"/>
      <c r="C4" s="15"/>
      <c r="D4" s="15"/>
      <c r="E4" s="15"/>
      <c r="F4" s="15"/>
      <c r="G4" s="210"/>
      <c r="H4" s="15"/>
      <c r="I4" s="196"/>
      <c r="J4" s="196"/>
      <c r="K4" s="211"/>
      <c r="L4" s="189"/>
      <c r="M4" s="189"/>
      <c r="N4" s="15"/>
      <c r="O4" s="212" t="str">
        <f>IF(ISBLANK($N4),"",VLOOKUP($N4,'Clés d''affectation'!$B$3:$E$200,2,0))</f>
        <v/>
      </c>
      <c r="P4" s="213" t="str">
        <f t="shared" si="0"/>
        <v/>
      </c>
      <c r="Q4" s="15"/>
      <c r="R4" s="189"/>
      <c r="S4" s="198"/>
      <c r="T4" s="209"/>
    </row>
    <row r="5" spans="1:20" ht="15" customHeight="1" x14ac:dyDescent="0.3">
      <c r="A5" s="209"/>
      <c r="B5" s="195"/>
      <c r="C5" s="15"/>
      <c r="D5" s="15"/>
      <c r="E5" s="15"/>
      <c r="F5" s="15"/>
      <c r="G5" s="210"/>
      <c r="H5" s="15"/>
      <c r="I5" s="196"/>
      <c r="J5" s="196"/>
      <c r="K5" s="211"/>
      <c r="L5" s="189"/>
      <c r="M5" s="189"/>
      <c r="N5" s="15"/>
      <c r="O5" s="212" t="str">
        <f>IF(ISBLANK($N5),"",VLOOKUP($N5,'Clés d''affectation'!$B$3:$E$200,2,0))</f>
        <v/>
      </c>
      <c r="P5" s="213" t="str">
        <f t="shared" si="0"/>
        <v/>
      </c>
      <c r="Q5" s="15"/>
      <c r="R5" s="189"/>
      <c r="S5" s="198"/>
      <c r="T5" s="209"/>
    </row>
    <row r="6" spans="1:20" ht="15" customHeight="1" x14ac:dyDescent="0.3">
      <c r="A6" s="209"/>
      <c r="B6" s="195"/>
      <c r="C6" s="15"/>
      <c r="D6" s="15"/>
      <c r="E6" s="15"/>
      <c r="F6" s="15"/>
      <c r="G6" s="210"/>
      <c r="H6" s="15"/>
      <c r="I6" s="196"/>
      <c r="J6" s="196"/>
      <c r="K6" s="211"/>
      <c r="L6" s="189"/>
      <c r="M6" s="189"/>
      <c r="N6" s="15"/>
      <c r="O6" s="212" t="str">
        <f>IF(ISBLANK($N6),"",VLOOKUP($N6,'Clés d''affectation'!$B$3:$E$200,2,0))</f>
        <v/>
      </c>
      <c r="P6" s="213" t="str">
        <f t="shared" si="0"/>
        <v/>
      </c>
      <c r="Q6" s="15"/>
      <c r="R6" s="189"/>
      <c r="S6" s="198"/>
      <c r="T6" s="209"/>
    </row>
    <row r="7" spans="1:20" ht="15" customHeight="1" x14ac:dyDescent="0.3">
      <c r="A7" s="209"/>
      <c r="B7" s="195"/>
      <c r="C7" s="15"/>
      <c r="D7" s="15"/>
      <c r="E7" s="15"/>
      <c r="F7" s="15"/>
      <c r="G7" s="210"/>
      <c r="H7" s="15"/>
      <c r="I7" s="196"/>
      <c r="J7" s="196"/>
      <c r="K7" s="211"/>
      <c r="L7" s="189"/>
      <c r="M7" s="189"/>
      <c r="N7" s="15"/>
      <c r="O7" s="212" t="str">
        <f>IF(ISBLANK($N7),"",VLOOKUP($N7,'Clés d''affectation'!$B$3:$E$200,2,0))</f>
        <v/>
      </c>
      <c r="P7" s="213" t="str">
        <f t="shared" si="0"/>
        <v/>
      </c>
      <c r="Q7" s="15"/>
      <c r="R7" s="189"/>
      <c r="S7" s="198"/>
      <c r="T7" s="209"/>
    </row>
    <row r="8" spans="1:20" ht="15" customHeight="1" x14ac:dyDescent="0.3">
      <c r="A8" s="209"/>
      <c r="B8" s="195"/>
      <c r="C8" s="15"/>
      <c r="D8" s="15"/>
      <c r="E8" s="15"/>
      <c r="F8" s="15"/>
      <c r="G8" s="210"/>
      <c r="H8" s="15"/>
      <c r="I8" s="196"/>
      <c r="J8" s="196"/>
      <c r="K8" s="211"/>
      <c r="L8" s="189"/>
      <c r="M8" s="189"/>
      <c r="N8" s="15"/>
      <c r="O8" s="212" t="str">
        <f>IF(ISBLANK($N8),"",VLOOKUP($N8,'Clés d''affectation'!$B$3:$E$200,2,0))</f>
        <v/>
      </c>
      <c r="P8" s="213" t="str">
        <f t="shared" si="0"/>
        <v/>
      </c>
      <c r="Q8" s="15"/>
      <c r="R8" s="189"/>
      <c r="S8" s="198"/>
      <c r="T8" s="209"/>
    </row>
    <row r="9" spans="1:20" ht="15" customHeight="1" x14ac:dyDescent="0.3">
      <c r="A9" s="209"/>
      <c r="B9" s="195"/>
      <c r="C9" s="15"/>
      <c r="D9" s="15"/>
      <c r="E9" s="15"/>
      <c r="F9" s="15"/>
      <c r="G9" s="210"/>
      <c r="H9" s="15"/>
      <c r="I9" s="196"/>
      <c r="J9" s="196"/>
      <c r="K9" s="211"/>
      <c r="L9" s="189"/>
      <c r="M9" s="189"/>
      <c r="N9" s="15"/>
      <c r="O9" s="212" t="str">
        <f>IF(ISBLANK($N9),"",VLOOKUP($N9,'Clés d''affectation'!$B$3:$E$200,2,0))</f>
        <v/>
      </c>
      <c r="P9" s="213" t="str">
        <f t="shared" si="0"/>
        <v/>
      </c>
      <c r="Q9" s="15"/>
      <c r="R9" s="189"/>
      <c r="S9" s="198"/>
      <c r="T9" s="209"/>
    </row>
    <row r="10" spans="1:20" ht="15" customHeight="1" x14ac:dyDescent="0.3">
      <c r="A10" s="209"/>
      <c r="B10" s="195"/>
      <c r="C10" s="15"/>
      <c r="D10" s="15"/>
      <c r="E10" s="15"/>
      <c r="F10" s="15"/>
      <c r="G10" s="210"/>
      <c r="H10" s="15"/>
      <c r="I10" s="196"/>
      <c r="J10" s="196"/>
      <c r="K10" s="211"/>
      <c r="L10" s="189"/>
      <c r="M10" s="189"/>
      <c r="N10" s="15"/>
      <c r="O10" s="212" t="str">
        <f>IF(ISBLANK($N10),"",VLOOKUP($N10,'Clés d''affectation'!$B$3:$E$200,2,0))</f>
        <v/>
      </c>
      <c r="P10" s="213" t="str">
        <f t="shared" si="0"/>
        <v/>
      </c>
      <c r="Q10" s="15"/>
      <c r="R10" s="189"/>
      <c r="S10" s="198"/>
      <c r="T10" s="209"/>
    </row>
    <row r="11" spans="1:20" ht="15" customHeight="1" x14ac:dyDescent="0.3">
      <c r="A11" s="209"/>
      <c r="B11" s="195"/>
      <c r="C11" s="15"/>
      <c r="D11" s="15"/>
      <c r="E11" s="15"/>
      <c r="F11" s="15"/>
      <c r="G11" s="210"/>
      <c r="H11" s="15"/>
      <c r="I11" s="196"/>
      <c r="J11" s="196"/>
      <c r="K11" s="211"/>
      <c r="L11" s="189"/>
      <c r="M11" s="189"/>
      <c r="N11" s="15"/>
      <c r="O11" s="212" t="str">
        <f>IF(ISBLANK($N11),"",VLOOKUP($N11,'Clés d''affectation'!$B$3:$E$200,2,0))</f>
        <v/>
      </c>
      <c r="P11" s="213" t="str">
        <f t="shared" si="0"/>
        <v/>
      </c>
      <c r="Q11" s="15"/>
      <c r="R11" s="189"/>
      <c r="S11" s="198"/>
      <c r="T11" s="209"/>
    </row>
    <row r="12" spans="1:20" ht="15" customHeight="1" x14ac:dyDescent="0.3">
      <c r="A12" s="209"/>
      <c r="B12" s="195"/>
      <c r="C12" s="15"/>
      <c r="D12" s="15"/>
      <c r="E12" s="15"/>
      <c r="F12" s="15"/>
      <c r="G12" s="210"/>
      <c r="H12" s="15"/>
      <c r="I12" s="196"/>
      <c r="J12" s="196"/>
      <c r="K12" s="211"/>
      <c r="L12" s="189"/>
      <c r="M12" s="189"/>
      <c r="N12" s="15"/>
      <c r="O12" s="212" t="str">
        <f>IF(ISBLANK($N12),"",VLOOKUP($N12,'Clés d''affectation'!$B$3:$E$200,2,0))</f>
        <v/>
      </c>
      <c r="P12" s="213" t="str">
        <f t="shared" si="0"/>
        <v/>
      </c>
      <c r="Q12" s="15"/>
      <c r="R12" s="189"/>
      <c r="S12" s="198"/>
      <c r="T12" s="209"/>
    </row>
    <row r="13" spans="1:20" ht="15" customHeight="1" x14ac:dyDescent="0.3">
      <c r="A13" s="209"/>
      <c r="B13" s="195"/>
      <c r="C13" s="15"/>
      <c r="D13" s="15"/>
      <c r="E13" s="15"/>
      <c r="F13" s="15"/>
      <c r="G13" s="210"/>
      <c r="H13" s="15"/>
      <c r="I13" s="196"/>
      <c r="J13" s="196"/>
      <c r="K13" s="211"/>
      <c r="L13" s="189"/>
      <c r="M13" s="189"/>
      <c r="N13" s="15"/>
      <c r="O13" s="212" t="str">
        <f>IF(ISBLANK($N13),"",VLOOKUP($N13,'Clés d''affectation'!$B$3:$E$200,2,0))</f>
        <v/>
      </c>
      <c r="P13" s="213" t="str">
        <f t="shared" si="0"/>
        <v/>
      </c>
      <c r="Q13" s="15"/>
      <c r="R13" s="189"/>
      <c r="S13" s="198"/>
      <c r="T13" s="209"/>
    </row>
    <row r="14" spans="1:20" ht="15" customHeight="1" x14ac:dyDescent="0.3">
      <c r="A14" s="209"/>
      <c r="B14" s="195"/>
      <c r="C14" s="15"/>
      <c r="D14" s="15"/>
      <c r="E14" s="15"/>
      <c r="F14" s="15"/>
      <c r="G14" s="210"/>
      <c r="H14" s="15"/>
      <c r="I14" s="196"/>
      <c r="J14" s="196"/>
      <c r="K14" s="211"/>
      <c r="L14" s="189"/>
      <c r="M14" s="189"/>
      <c r="N14" s="15"/>
      <c r="O14" s="212" t="str">
        <f>IF(ISBLANK($N14),"",VLOOKUP($N14,'Clés d''affectation'!$B$3:$E$200,2,0))</f>
        <v/>
      </c>
      <c r="P14" s="213" t="str">
        <f t="shared" si="0"/>
        <v/>
      </c>
      <c r="Q14" s="15"/>
      <c r="R14" s="189"/>
      <c r="S14" s="198"/>
      <c r="T14" s="209"/>
    </row>
    <row r="15" spans="1:20" ht="15" customHeight="1" x14ac:dyDescent="0.3">
      <c r="A15" s="209"/>
      <c r="B15" s="195"/>
      <c r="C15" s="15"/>
      <c r="D15" s="15"/>
      <c r="E15" s="15"/>
      <c r="F15" s="15"/>
      <c r="G15" s="210"/>
      <c r="H15" s="15"/>
      <c r="I15" s="196"/>
      <c r="J15" s="196"/>
      <c r="K15" s="211"/>
      <c r="L15" s="189"/>
      <c r="M15" s="189"/>
      <c r="N15" s="15"/>
      <c r="O15" s="212" t="str">
        <f>IF(ISBLANK($N15),"",VLOOKUP($N15,'Clés d''affectation'!$B$3:$E$200,2,0))</f>
        <v/>
      </c>
      <c r="P15" s="213" t="str">
        <f t="shared" si="0"/>
        <v/>
      </c>
      <c r="Q15" s="15"/>
      <c r="R15" s="189"/>
      <c r="S15" s="198"/>
      <c r="T15" s="209"/>
    </row>
    <row r="16" spans="1:20" ht="15" customHeight="1" x14ac:dyDescent="0.3">
      <c r="A16" s="209"/>
      <c r="B16" s="195"/>
      <c r="C16" s="15"/>
      <c r="D16" s="15"/>
      <c r="E16" s="15"/>
      <c r="F16" s="15"/>
      <c r="G16" s="210"/>
      <c r="H16" s="15"/>
      <c r="I16" s="196"/>
      <c r="J16" s="196"/>
      <c r="K16" s="211"/>
      <c r="L16" s="189"/>
      <c r="M16" s="189"/>
      <c r="N16" s="15"/>
      <c r="O16" s="212" t="str">
        <f>IF(ISBLANK($N16),"",VLOOKUP($N16,'Clés d''affectation'!$B$3:$E$200,2,0))</f>
        <v/>
      </c>
      <c r="P16" s="213" t="str">
        <f t="shared" si="0"/>
        <v/>
      </c>
      <c r="Q16" s="15"/>
      <c r="R16" s="189"/>
      <c r="S16" s="198"/>
      <c r="T16" s="209"/>
    </row>
    <row r="17" spans="1:20" ht="15" customHeight="1" x14ac:dyDescent="0.3">
      <c r="A17" s="209"/>
      <c r="B17" s="195"/>
      <c r="C17" s="15"/>
      <c r="D17" s="15"/>
      <c r="E17" s="15"/>
      <c r="F17" s="15"/>
      <c r="G17" s="210"/>
      <c r="H17" s="15"/>
      <c r="I17" s="196"/>
      <c r="J17" s="196"/>
      <c r="K17" s="211"/>
      <c r="L17" s="189"/>
      <c r="M17" s="189"/>
      <c r="N17" s="15"/>
      <c r="O17" s="212" t="str">
        <f>IF(ISBLANK($N17),"",VLOOKUP($N17,'Clés d''affectation'!$B$3:$E$200,2,0))</f>
        <v/>
      </c>
      <c r="P17" s="213" t="str">
        <f t="shared" si="0"/>
        <v/>
      </c>
      <c r="Q17" s="15"/>
      <c r="R17" s="189"/>
      <c r="S17" s="198"/>
      <c r="T17" s="209"/>
    </row>
    <row r="18" spans="1:20" ht="15" customHeight="1" x14ac:dyDescent="0.3">
      <c r="A18" s="209"/>
      <c r="B18" s="195"/>
      <c r="C18" s="15"/>
      <c r="D18" s="15"/>
      <c r="E18" s="15"/>
      <c r="F18" s="15"/>
      <c r="G18" s="210"/>
      <c r="H18" s="15"/>
      <c r="I18" s="196"/>
      <c r="J18" s="196"/>
      <c r="K18" s="211"/>
      <c r="L18" s="189"/>
      <c r="M18" s="189"/>
      <c r="N18" s="15"/>
      <c r="O18" s="212" t="str">
        <f>IF(ISBLANK($N18),"",VLOOKUP($N18,'Clés d''affectation'!$B$3:$E$200,2,0))</f>
        <v/>
      </c>
      <c r="P18" s="213" t="str">
        <f t="shared" si="0"/>
        <v/>
      </c>
      <c r="Q18" s="15"/>
      <c r="R18" s="189"/>
      <c r="S18" s="198"/>
      <c r="T18" s="209"/>
    </row>
    <row r="19" spans="1:20" ht="15" customHeight="1" x14ac:dyDescent="0.3">
      <c r="A19" s="209"/>
      <c r="B19" s="195"/>
      <c r="C19" s="15"/>
      <c r="D19" s="15"/>
      <c r="E19" s="15"/>
      <c r="F19" s="15"/>
      <c r="G19" s="210"/>
      <c r="H19" s="15"/>
      <c r="I19" s="196"/>
      <c r="J19" s="196"/>
      <c r="K19" s="211"/>
      <c r="L19" s="189"/>
      <c r="M19" s="189"/>
      <c r="N19" s="15"/>
      <c r="O19" s="212" t="str">
        <f>IF(ISBLANK($N19),"",VLOOKUP($N19,'Clés d''affectation'!$B$3:$E$200,2,0))</f>
        <v/>
      </c>
      <c r="P19" s="213" t="str">
        <f t="shared" si="0"/>
        <v/>
      </c>
      <c r="Q19" s="15"/>
      <c r="R19" s="189"/>
      <c r="S19" s="198"/>
      <c r="T19" s="209"/>
    </row>
    <row r="20" spans="1:20" ht="15" customHeight="1" x14ac:dyDescent="0.3">
      <c r="A20" s="209"/>
      <c r="B20" s="195"/>
      <c r="C20" s="15"/>
      <c r="D20" s="15"/>
      <c r="E20" s="15"/>
      <c r="F20" s="15"/>
      <c r="G20" s="210"/>
      <c r="H20" s="15"/>
      <c r="I20" s="196"/>
      <c r="J20" s="196"/>
      <c r="K20" s="211"/>
      <c r="L20" s="189"/>
      <c r="M20" s="189"/>
      <c r="N20" s="15"/>
      <c r="O20" s="212" t="str">
        <f>IF(ISBLANK($N20),"",VLOOKUP($N20,'Clés d''affectation'!$B$3:$E$200,2,0))</f>
        <v/>
      </c>
      <c r="P20" s="213" t="str">
        <f t="shared" si="0"/>
        <v/>
      </c>
      <c r="Q20" s="15"/>
      <c r="R20" s="189"/>
      <c r="S20" s="198"/>
      <c r="T20" s="209"/>
    </row>
    <row r="21" spans="1:20" ht="15" customHeight="1" x14ac:dyDescent="0.3">
      <c r="A21" s="209"/>
      <c r="B21" s="195"/>
      <c r="C21" s="15"/>
      <c r="D21" s="15"/>
      <c r="E21" s="15"/>
      <c r="F21" s="15"/>
      <c r="G21" s="210"/>
      <c r="H21" s="15"/>
      <c r="I21" s="196"/>
      <c r="J21" s="196"/>
      <c r="K21" s="211"/>
      <c r="L21" s="189"/>
      <c r="M21" s="189"/>
      <c r="N21" s="15"/>
      <c r="O21" s="212" t="str">
        <f>IF(ISBLANK($N21),"",VLOOKUP($N21,'Clés d''affectation'!$B$3:$E$200,2,0))</f>
        <v/>
      </c>
      <c r="P21" s="213" t="str">
        <f t="shared" si="0"/>
        <v/>
      </c>
      <c r="Q21" s="15"/>
      <c r="R21" s="189"/>
      <c r="S21" s="198"/>
      <c r="T21" s="209"/>
    </row>
    <row r="22" spans="1:20" ht="15" customHeight="1" x14ac:dyDescent="0.3">
      <c r="A22" s="209"/>
      <c r="B22" s="195"/>
      <c r="C22" s="15"/>
      <c r="D22" s="15"/>
      <c r="E22" s="15"/>
      <c r="F22" s="15"/>
      <c r="G22" s="210"/>
      <c r="H22" s="15"/>
      <c r="I22" s="196"/>
      <c r="J22" s="196"/>
      <c r="K22" s="211"/>
      <c r="L22" s="189"/>
      <c r="M22" s="189"/>
      <c r="N22" s="15"/>
      <c r="O22" s="212" t="str">
        <f>IF(ISBLANK($N22),"",VLOOKUP($N22,'Clés d''affectation'!$B$3:$E$200,2,0))</f>
        <v/>
      </c>
      <c r="P22" s="213" t="str">
        <f t="shared" si="0"/>
        <v/>
      </c>
      <c r="Q22" s="15"/>
      <c r="R22" s="189"/>
      <c r="S22" s="198"/>
      <c r="T22" s="209"/>
    </row>
    <row r="23" spans="1:20" ht="15" customHeight="1" x14ac:dyDescent="0.3">
      <c r="A23" s="209"/>
      <c r="B23" s="195"/>
      <c r="C23" s="15"/>
      <c r="D23" s="15"/>
      <c r="E23" s="15"/>
      <c r="F23" s="15"/>
      <c r="G23" s="210"/>
      <c r="H23" s="15"/>
      <c r="I23" s="196"/>
      <c r="J23" s="196"/>
      <c r="K23" s="211"/>
      <c r="L23" s="189"/>
      <c r="M23" s="189"/>
      <c r="N23" s="15"/>
      <c r="O23" s="212" t="str">
        <f>IF(ISBLANK($N23),"",VLOOKUP($N23,'Clés d''affectation'!$B$3:$E$200,2,0))</f>
        <v/>
      </c>
      <c r="P23" s="213" t="str">
        <f t="shared" si="0"/>
        <v/>
      </c>
      <c r="Q23" s="15"/>
      <c r="R23" s="189"/>
      <c r="S23" s="198"/>
      <c r="T23" s="209"/>
    </row>
    <row r="24" spans="1:20" ht="15" customHeight="1" x14ac:dyDescent="0.3">
      <c r="A24" s="209"/>
      <c r="B24" s="195"/>
      <c r="C24" s="15"/>
      <c r="D24" s="15"/>
      <c r="E24" s="15"/>
      <c r="F24" s="15"/>
      <c r="G24" s="210"/>
      <c r="H24" s="15"/>
      <c r="I24" s="196"/>
      <c r="J24" s="196"/>
      <c r="K24" s="211"/>
      <c r="L24" s="189"/>
      <c r="M24" s="189"/>
      <c r="N24" s="15"/>
      <c r="O24" s="212" t="str">
        <f>IF(ISBLANK($N24),"",VLOOKUP($N24,'Clés d''affectation'!$B$3:$E$200,2,0))</f>
        <v/>
      </c>
      <c r="P24" s="213" t="str">
        <f t="shared" si="0"/>
        <v/>
      </c>
      <c r="Q24" s="15"/>
      <c r="R24" s="189"/>
      <c r="S24" s="198"/>
      <c r="T24" s="209"/>
    </row>
    <row r="25" spans="1:20" ht="15" customHeight="1" x14ac:dyDescent="0.3">
      <c r="A25" s="209"/>
      <c r="B25" s="195"/>
      <c r="C25" s="15"/>
      <c r="D25" s="15"/>
      <c r="E25" s="15"/>
      <c r="F25" s="15"/>
      <c r="G25" s="210"/>
      <c r="H25" s="15"/>
      <c r="I25" s="196"/>
      <c r="J25" s="196"/>
      <c r="K25" s="211"/>
      <c r="L25" s="189"/>
      <c r="M25" s="189"/>
      <c r="N25" s="15"/>
      <c r="O25" s="212" t="str">
        <f>IF(ISBLANK($N25),"",VLOOKUP($N25,'Clés d''affectation'!$B$3:$E$200,2,0))</f>
        <v/>
      </c>
      <c r="P25" s="213" t="str">
        <f t="shared" si="0"/>
        <v/>
      </c>
      <c r="Q25" s="15"/>
      <c r="R25" s="189"/>
      <c r="S25" s="198"/>
      <c r="T25" s="209"/>
    </row>
    <row r="26" spans="1:20" ht="15" customHeight="1" x14ac:dyDescent="0.3">
      <c r="A26" s="209"/>
      <c r="B26" s="195"/>
      <c r="C26" s="15"/>
      <c r="D26" s="15"/>
      <c r="E26" s="15"/>
      <c r="F26" s="15"/>
      <c r="G26" s="210"/>
      <c r="H26" s="15"/>
      <c r="I26" s="196"/>
      <c r="J26" s="196"/>
      <c r="K26" s="211"/>
      <c r="L26" s="189"/>
      <c r="M26" s="189"/>
      <c r="N26" s="15"/>
      <c r="O26" s="212" t="str">
        <f>IF(ISBLANK($N26),"",VLOOKUP($N26,'Clés d''affectation'!$B$3:$E$200,2,0))</f>
        <v/>
      </c>
      <c r="P26" s="213" t="str">
        <f t="shared" si="0"/>
        <v/>
      </c>
      <c r="Q26" s="15"/>
      <c r="R26" s="189"/>
      <c r="S26" s="198"/>
      <c r="T26" s="209"/>
    </row>
    <row r="27" spans="1:20" ht="15" customHeight="1" x14ac:dyDescent="0.3">
      <c r="A27" s="209"/>
      <c r="B27" s="195"/>
      <c r="C27" s="15"/>
      <c r="D27" s="15"/>
      <c r="E27" s="15"/>
      <c r="F27" s="15"/>
      <c r="G27" s="210"/>
      <c r="H27" s="15"/>
      <c r="I27" s="196"/>
      <c r="J27" s="196"/>
      <c r="K27" s="211"/>
      <c r="L27" s="189"/>
      <c r="M27" s="189"/>
      <c r="N27" s="15"/>
      <c r="O27" s="212" t="str">
        <f>IF(ISBLANK($N27),"",VLOOKUP($N27,'Clés d''affectation'!$B$3:$E$200,2,0))</f>
        <v/>
      </c>
      <c r="P27" s="213" t="str">
        <f t="shared" si="0"/>
        <v/>
      </c>
      <c r="Q27" s="15"/>
      <c r="R27" s="189"/>
      <c r="S27" s="198"/>
      <c r="T27" s="209"/>
    </row>
    <row r="28" spans="1:20" ht="15" customHeight="1" x14ac:dyDescent="0.3">
      <c r="A28" s="209"/>
      <c r="B28" s="195"/>
      <c r="C28" s="15"/>
      <c r="D28" s="15"/>
      <c r="E28" s="15"/>
      <c r="F28" s="15"/>
      <c r="G28" s="210"/>
      <c r="H28" s="15"/>
      <c r="I28" s="196"/>
      <c r="J28" s="196"/>
      <c r="K28" s="211"/>
      <c r="L28" s="189"/>
      <c r="M28" s="189"/>
      <c r="N28" s="15"/>
      <c r="O28" s="212" t="str">
        <f>IF(ISBLANK($N28),"",VLOOKUP($N28,'Clés d''affectation'!$B$3:$E$200,2,0))</f>
        <v/>
      </c>
      <c r="P28" s="213" t="str">
        <f t="shared" si="0"/>
        <v/>
      </c>
      <c r="Q28" s="15"/>
      <c r="R28" s="189"/>
      <c r="S28" s="198"/>
      <c r="T28" s="209"/>
    </row>
    <row r="29" spans="1:20" ht="15" customHeight="1" x14ac:dyDescent="0.3">
      <c r="A29" s="209"/>
      <c r="B29" s="195"/>
      <c r="C29" s="15"/>
      <c r="D29" s="15"/>
      <c r="E29" s="15"/>
      <c r="F29" s="15"/>
      <c r="G29" s="210"/>
      <c r="H29" s="15"/>
      <c r="I29" s="196"/>
      <c r="J29" s="196"/>
      <c r="K29" s="211"/>
      <c r="L29" s="189"/>
      <c r="M29" s="189"/>
      <c r="N29" s="15"/>
      <c r="O29" s="212" t="str">
        <f>IF(ISBLANK($N29),"",VLOOKUP($N29,'Clés d''affectation'!$B$3:$E$200,2,0))</f>
        <v/>
      </c>
      <c r="P29" s="213" t="str">
        <f t="shared" si="0"/>
        <v/>
      </c>
      <c r="Q29" s="15"/>
      <c r="R29" s="189"/>
      <c r="S29" s="198"/>
      <c r="T29" s="209"/>
    </row>
    <row r="30" spans="1:20" ht="15" customHeight="1" x14ac:dyDescent="0.3">
      <c r="A30" s="209"/>
      <c r="B30" s="195"/>
      <c r="C30" s="15"/>
      <c r="D30" s="15"/>
      <c r="E30" s="15"/>
      <c r="F30" s="15"/>
      <c r="G30" s="210"/>
      <c r="H30" s="15"/>
      <c r="I30" s="196"/>
      <c r="J30" s="196"/>
      <c r="K30" s="211"/>
      <c r="L30" s="189"/>
      <c r="M30" s="189"/>
      <c r="N30" s="15"/>
      <c r="O30" s="212" t="str">
        <f>IF(ISBLANK($N30),"",VLOOKUP($N30,'Clés d''affectation'!$B$3:$E$200,2,0))</f>
        <v/>
      </c>
      <c r="P30" s="213" t="str">
        <f t="shared" si="0"/>
        <v/>
      </c>
      <c r="Q30" s="15"/>
      <c r="R30" s="189"/>
      <c r="S30" s="198"/>
      <c r="T30" s="209"/>
    </row>
    <row r="31" spans="1:20" ht="15" customHeight="1" x14ac:dyDescent="0.3">
      <c r="A31" s="209"/>
      <c r="B31" s="195"/>
      <c r="C31" s="15"/>
      <c r="D31" s="15"/>
      <c r="E31" s="15"/>
      <c r="F31" s="15"/>
      <c r="G31" s="210"/>
      <c r="H31" s="15"/>
      <c r="I31" s="196"/>
      <c r="J31" s="196"/>
      <c r="K31" s="211"/>
      <c r="L31" s="189"/>
      <c r="M31" s="189"/>
      <c r="N31" s="15"/>
      <c r="O31" s="212" t="str">
        <f>IF(ISBLANK($N31),"",VLOOKUP($N31,'Clés d''affectation'!$B$3:$E$200,2,0))</f>
        <v/>
      </c>
      <c r="P31" s="213" t="str">
        <f t="shared" si="0"/>
        <v/>
      </c>
      <c r="Q31" s="15"/>
      <c r="R31" s="189"/>
      <c r="S31" s="198"/>
      <c r="T31" s="209"/>
    </row>
    <row r="32" spans="1:20" ht="15" customHeight="1" x14ac:dyDescent="0.3">
      <c r="A32" s="209"/>
      <c r="B32" s="195"/>
      <c r="C32" s="15"/>
      <c r="D32" s="15"/>
      <c r="E32" s="15"/>
      <c r="F32" s="15"/>
      <c r="G32" s="210"/>
      <c r="H32" s="15"/>
      <c r="I32" s="196"/>
      <c r="J32" s="196"/>
      <c r="K32" s="211"/>
      <c r="L32" s="189"/>
      <c r="M32" s="189"/>
      <c r="N32" s="15"/>
      <c r="O32" s="212" t="str">
        <f>IF(ISBLANK($N32),"",VLOOKUP($N32,'Clés d''affectation'!$B$3:$E$200,2,0))</f>
        <v/>
      </c>
      <c r="P32" s="213" t="str">
        <f t="shared" si="0"/>
        <v/>
      </c>
      <c r="Q32" s="15"/>
      <c r="R32" s="189"/>
      <c r="S32" s="198"/>
      <c r="T32" s="209"/>
    </row>
    <row r="33" spans="1:20" ht="15" customHeight="1" x14ac:dyDescent="0.3">
      <c r="A33" s="209"/>
      <c r="B33" s="195"/>
      <c r="C33" s="15"/>
      <c r="D33" s="15"/>
      <c r="E33" s="15"/>
      <c r="F33" s="15"/>
      <c r="G33" s="210"/>
      <c r="H33" s="15"/>
      <c r="I33" s="196"/>
      <c r="J33" s="196"/>
      <c r="K33" s="211"/>
      <c r="L33" s="189"/>
      <c r="M33" s="189"/>
      <c r="N33" s="15"/>
      <c r="O33" s="212" t="str">
        <f>IF(ISBLANK($N33),"",VLOOKUP($N33,'Clés d''affectation'!$B$3:$E$200,2,0))</f>
        <v/>
      </c>
      <c r="P33" s="213" t="str">
        <f t="shared" si="0"/>
        <v/>
      </c>
      <c r="Q33" s="15"/>
      <c r="R33" s="189"/>
      <c r="S33" s="198"/>
      <c r="T33" s="209"/>
    </row>
    <row r="34" spans="1:20" ht="15" customHeight="1" x14ac:dyDescent="0.3">
      <c r="A34" s="209"/>
      <c r="B34" s="195"/>
      <c r="C34" s="15"/>
      <c r="D34" s="15"/>
      <c r="E34" s="15"/>
      <c r="F34" s="15"/>
      <c r="G34" s="210"/>
      <c r="H34" s="15"/>
      <c r="I34" s="196"/>
      <c r="J34" s="196"/>
      <c r="K34" s="211"/>
      <c r="L34" s="189"/>
      <c r="M34" s="189"/>
      <c r="N34" s="15"/>
      <c r="O34" s="212" t="str">
        <f>IF(ISBLANK($N34),"",VLOOKUP($N34,'Clés d''affectation'!$B$3:$E$200,2,0))</f>
        <v/>
      </c>
      <c r="P34" s="213" t="str">
        <f t="shared" si="0"/>
        <v/>
      </c>
      <c r="Q34" s="15"/>
      <c r="R34" s="189"/>
      <c r="S34" s="198"/>
      <c r="T34" s="209"/>
    </row>
    <row r="35" spans="1:20" ht="15" customHeight="1" x14ac:dyDescent="0.3">
      <c r="A35" s="209"/>
      <c r="B35" s="195"/>
      <c r="C35" s="15"/>
      <c r="D35" s="15"/>
      <c r="E35" s="15"/>
      <c r="F35" s="15"/>
      <c r="G35" s="210"/>
      <c r="H35" s="15"/>
      <c r="I35" s="196"/>
      <c r="J35" s="196"/>
      <c r="K35" s="211"/>
      <c r="L35" s="189"/>
      <c r="M35" s="189"/>
      <c r="N35" s="15"/>
      <c r="O35" s="212" t="str">
        <f>IF(ISBLANK($N35),"",VLOOKUP($N35,'Clés d''affectation'!$B$3:$E$200,2,0))</f>
        <v/>
      </c>
      <c r="P35" s="213" t="str">
        <f t="shared" si="0"/>
        <v/>
      </c>
      <c r="Q35" s="15"/>
      <c r="R35" s="189"/>
      <c r="S35" s="198"/>
      <c r="T35" s="209"/>
    </row>
    <row r="36" spans="1:20" ht="15" customHeight="1" x14ac:dyDescent="0.3">
      <c r="A36" s="209"/>
      <c r="B36" s="195"/>
      <c r="C36" s="15"/>
      <c r="D36" s="15"/>
      <c r="E36" s="15"/>
      <c r="F36" s="15"/>
      <c r="G36" s="210"/>
      <c r="H36" s="15"/>
      <c r="I36" s="196"/>
      <c r="J36" s="196"/>
      <c r="K36" s="211"/>
      <c r="L36" s="189"/>
      <c r="M36" s="189"/>
      <c r="N36" s="15"/>
      <c r="O36" s="212" t="str">
        <f>IF(ISBLANK($N36),"",VLOOKUP($N36,'Clés d''affectation'!$B$3:$E$200,2,0))</f>
        <v/>
      </c>
      <c r="P36" s="213" t="str">
        <f t="shared" si="0"/>
        <v/>
      </c>
      <c r="Q36" s="15"/>
      <c r="R36" s="189"/>
      <c r="S36" s="198"/>
      <c r="T36" s="209"/>
    </row>
    <row r="37" spans="1:20" ht="15" customHeight="1" x14ac:dyDescent="0.3">
      <c r="A37" s="209"/>
      <c r="B37" s="195"/>
      <c r="C37" s="15"/>
      <c r="D37" s="15"/>
      <c r="E37" s="15"/>
      <c r="F37" s="15"/>
      <c r="G37" s="210"/>
      <c r="H37" s="15"/>
      <c r="I37" s="196"/>
      <c r="J37" s="196"/>
      <c r="K37" s="211"/>
      <c r="L37" s="189"/>
      <c r="M37" s="189"/>
      <c r="N37" s="15"/>
      <c r="O37" s="212" t="str">
        <f>IF(ISBLANK($N37),"",VLOOKUP($N37,'Clés d''affectation'!$B$3:$E$200,2,0))</f>
        <v/>
      </c>
      <c r="P37" s="213" t="str">
        <f t="shared" si="0"/>
        <v/>
      </c>
      <c r="Q37" s="15"/>
      <c r="R37" s="189"/>
      <c r="S37" s="198"/>
      <c r="T37" s="209"/>
    </row>
    <row r="38" spans="1:20" ht="15" customHeight="1" x14ac:dyDescent="0.3">
      <c r="A38" s="209"/>
      <c r="B38" s="195"/>
      <c r="C38" s="15"/>
      <c r="D38" s="15"/>
      <c r="E38" s="15"/>
      <c r="F38" s="15"/>
      <c r="G38" s="210"/>
      <c r="H38" s="15"/>
      <c r="I38" s="196"/>
      <c r="J38" s="196"/>
      <c r="K38" s="211"/>
      <c r="L38" s="189"/>
      <c r="M38" s="189"/>
      <c r="N38" s="15"/>
      <c r="O38" s="212" t="str">
        <f>IF(ISBLANK($N38),"",VLOOKUP($N38,'Clés d''affectation'!$B$3:$E$200,2,0))</f>
        <v/>
      </c>
      <c r="P38" s="213" t="str">
        <f t="shared" si="0"/>
        <v/>
      </c>
      <c r="Q38" s="15"/>
      <c r="R38" s="189"/>
      <c r="S38" s="198"/>
      <c r="T38" s="209"/>
    </row>
    <row r="39" spans="1:20" ht="15" customHeight="1" x14ac:dyDescent="0.3">
      <c r="A39" s="209"/>
      <c r="B39" s="195"/>
      <c r="C39" s="15"/>
      <c r="D39" s="15"/>
      <c r="E39" s="15"/>
      <c r="F39" s="15"/>
      <c r="G39" s="210"/>
      <c r="H39" s="15"/>
      <c r="I39" s="196"/>
      <c r="J39" s="196"/>
      <c r="K39" s="211"/>
      <c r="L39" s="189"/>
      <c r="M39" s="189"/>
      <c r="N39" s="15"/>
      <c r="O39" s="212" t="str">
        <f>IF(ISBLANK($N39),"",VLOOKUP($N39,'Clés d''affectation'!$B$3:$E$200,2,0))</f>
        <v/>
      </c>
      <c r="P39" s="213" t="str">
        <f t="shared" si="0"/>
        <v/>
      </c>
      <c r="Q39" s="15"/>
      <c r="R39" s="189"/>
      <c r="S39" s="198"/>
      <c r="T39" s="209"/>
    </row>
    <row r="40" spans="1:20" ht="15" customHeight="1" x14ac:dyDescent="0.3">
      <c r="A40" s="209"/>
      <c r="B40" s="195"/>
      <c r="C40" s="15"/>
      <c r="D40" s="15"/>
      <c r="E40" s="15"/>
      <c r="F40" s="15"/>
      <c r="G40" s="210"/>
      <c r="H40" s="15"/>
      <c r="I40" s="196"/>
      <c r="J40" s="196"/>
      <c r="K40" s="211"/>
      <c r="L40" s="189"/>
      <c r="M40" s="189"/>
      <c r="N40" s="15"/>
      <c r="O40" s="212" t="str">
        <f>IF(ISBLANK($N40),"",VLOOKUP($N40,'Clés d''affectation'!$B$3:$E$200,2,0))</f>
        <v/>
      </c>
      <c r="P40" s="213" t="str">
        <f t="shared" si="0"/>
        <v/>
      </c>
      <c r="Q40" s="15"/>
      <c r="R40" s="189"/>
      <c r="S40" s="198"/>
      <c r="T40" s="209"/>
    </row>
    <row r="41" spans="1:20" ht="15" customHeight="1" x14ac:dyDescent="0.3">
      <c r="A41" s="209"/>
      <c r="B41" s="195"/>
      <c r="C41" s="15"/>
      <c r="D41" s="15"/>
      <c r="E41" s="15"/>
      <c r="F41" s="15"/>
      <c r="G41" s="210"/>
      <c r="H41" s="15"/>
      <c r="I41" s="196"/>
      <c r="J41" s="196"/>
      <c r="K41" s="211"/>
      <c r="L41" s="189"/>
      <c r="M41" s="189"/>
      <c r="N41" s="15"/>
      <c r="O41" s="212" t="str">
        <f>IF(ISBLANK($N41),"",VLOOKUP($N41,'Clés d''affectation'!$B$3:$E$200,2,0))</f>
        <v/>
      </c>
      <c r="P41" s="213" t="str">
        <f t="shared" si="0"/>
        <v/>
      </c>
      <c r="Q41" s="15"/>
      <c r="R41" s="189"/>
      <c r="S41" s="198"/>
      <c r="T41" s="209"/>
    </row>
    <row r="42" spans="1:20" ht="15" customHeight="1" x14ac:dyDescent="0.3">
      <c r="A42" s="209"/>
      <c r="B42" s="195"/>
      <c r="C42" s="15"/>
      <c r="D42" s="15"/>
      <c r="E42" s="15"/>
      <c r="F42" s="15"/>
      <c r="G42" s="210"/>
      <c r="H42" s="15"/>
      <c r="I42" s="196"/>
      <c r="J42" s="196"/>
      <c r="K42" s="211"/>
      <c r="L42" s="189"/>
      <c r="M42" s="189"/>
      <c r="N42" s="15"/>
      <c r="O42" s="212" t="str">
        <f>IF(ISBLANK($N42),"",VLOOKUP($N42,'Clés d''affectation'!$B$3:$E$200,2,0))</f>
        <v/>
      </c>
      <c r="P42" s="213" t="str">
        <f t="shared" si="0"/>
        <v/>
      </c>
      <c r="Q42" s="15"/>
      <c r="R42" s="189"/>
      <c r="S42" s="198"/>
      <c r="T42" s="209"/>
    </row>
    <row r="43" spans="1:20" ht="15" customHeight="1" x14ac:dyDescent="0.3">
      <c r="A43" s="209"/>
      <c r="B43" s="195"/>
      <c r="C43" s="15"/>
      <c r="D43" s="15"/>
      <c r="E43" s="15"/>
      <c r="F43" s="15"/>
      <c r="G43" s="210"/>
      <c r="H43" s="15"/>
      <c r="I43" s="196"/>
      <c r="J43" s="196"/>
      <c r="K43" s="211"/>
      <c r="L43" s="189"/>
      <c r="M43" s="189"/>
      <c r="N43" s="15"/>
      <c r="O43" s="212" t="str">
        <f>IF(ISBLANK($N43),"",VLOOKUP($N43,'Clés d''affectation'!$B$3:$E$200,2,0))</f>
        <v/>
      </c>
      <c r="P43" s="213" t="str">
        <f t="shared" si="0"/>
        <v/>
      </c>
      <c r="Q43" s="15"/>
      <c r="R43" s="189"/>
      <c r="S43" s="198"/>
      <c r="T43" s="209"/>
    </row>
    <row r="44" spans="1:20" ht="15" customHeight="1" x14ac:dyDescent="0.3">
      <c r="A44" s="209"/>
      <c r="B44" s="195"/>
      <c r="C44" s="15"/>
      <c r="D44" s="15"/>
      <c r="E44" s="15"/>
      <c r="F44" s="15"/>
      <c r="G44" s="210"/>
      <c r="H44" s="15"/>
      <c r="I44" s="196"/>
      <c r="J44" s="196"/>
      <c r="K44" s="211"/>
      <c r="L44" s="189"/>
      <c r="M44" s="189"/>
      <c r="N44" s="15"/>
      <c r="O44" s="212" t="str">
        <f>IF(ISBLANK($N44),"",VLOOKUP($N44,'Clés d''affectation'!$B$3:$E$200,2,0))</f>
        <v/>
      </c>
      <c r="P44" s="213" t="str">
        <f t="shared" si="0"/>
        <v/>
      </c>
      <c r="Q44" s="15"/>
      <c r="R44" s="189"/>
      <c r="S44" s="198"/>
      <c r="T44" s="209"/>
    </row>
    <row r="45" spans="1:20" ht="15" customHeight="1" x14ac:dyDescent="0.3">
      <c r="A45" s="209"/>
      <c r="B45" s="195"/>
      <c r="C45" s="15"/>
      <c r="D45" s="15"/>
      <c r="E45" s="15"/>
      <c r="F45" s="15"/>
      <c r="G45" s="210"/>
      <c r="H45" s="15"/>
      <c r="I45" s="196"/>
      <c r="J45" s="196"/>
      <c r="K45" s="211"/>
      <c r="L45" s="189"/>
      <c r="M45" s="189"/>
      <c r="N45" s="15"/>
      <c r="O45" s="212" t="str">
        <f>IF(ISBLANK($N45),"",VLOOKUP($N45,'Clés d''affectation'!$B$3:$E$200,2,0))</f>
        <v/>
      </c>
      <c r="P45" s="213" t="str">
        <f t="shared" si="0"/>
        <v/>
      </c>
      <c r="Q45" s="15"/>
      <c r="R45" s="189"/>
      <c r="S45" s="198"/>
      <c r="T45" s="209"/>
    </row>
    <row r="46" spans="1:20" ht="15" customHeight="1" x14ac:dyDescent="0.3">
      <c r="A46" s="209"/>
      <c r="B46" s="195"/>
      <c r="C46" s="15"/>
      <c r="D46" s="15"/>
      <c r="E46" s="15"/>
      <c r="F46" s="15"/>
      <c r="G46" s="210"/>
      <c r="H46" s="15"/>
      <c r="I46" s="196"/>
      <c r="J46" s="196"/>
      <c r="K46" s="211"/>
      <c r="L46" s="189"/>
      <c r="M46" s="189"/>
      <c r="N46" s="15"/>
      <c r="O46" s="212" t="str">
        <f>IF(ISBLANK($N46),"",VLOOKUP($N46,'Clés d''affectation'!$B$3:$E$200,2,0))</f>
        <v/>
      </c>
      <c r="P46" s="213" t="str">
        <f t="shared" si="0"/>
        <v/>
      </c>
      <c r="Q46" s="15"/>
      <c r="R46" s="189"/>
      <c r="S46" s="198"/>
      <c r="T46" s="209"/>
    </row>
    <row r="47" spans="1:20" ht="15" customHeight="1" x14ac:dyDescent="0.3">
      <c r="A47" s="209"/>
      <c r="B47" s="195"/>
      <c r="C47" s="15"/>
      <c r="D47" s="15"/>
      <c r="E47" s="15"/>
      <c r="F47" s="15"/>
      <c r="G47" s="210"/>
      <c r="H47" s="15"/>
      <c r="I47" s="196"/>
      <c r="J47" s="196"/>
      <c r="K47" s="211"/>
      <c r="L47" s="189"/>
      <c r="M47" s="189"/>
      <c r="N47" s="15"/>
      <c r="O47" s="212" t="str">
        <f>IF(ISBLANK($N47),"",VLOOKUP($N47,'Clés d''affectation'!$B$3:$E$200,2,0))</f>
        <v/>
      </c>
      <c r="P47" s="213" t="str">
        <f t="shared" si="0"/>
        <v/>
      </c>
      <c r="Q47" s="15"/>
      <c r="R47" s="189"/>
      <c r="S47" s="198"/>
      <c r="T47" s="209"/>
    </row>
    <row r="48" spans="1:20" ht="15" customHeight="1" x14ac:dyDescent="0.3">
      <c r="A48" s="209"/>
      <c r="B48" s="195"/>
      <c r="C48" s="15"/>
      <c r="D48" s="15"/>
      <c r="E48" s="15"/>
      <c r="F48" s="15"/>
      <c r="G48" s="210"/>
      <c r="H48" s="15"/>
      <c r="I48" s="196"/>
      <c r="J48" s="196"/>
      <c r="K48" s="211"/>
      <c r="L48" s="189"/>
      <c r="M48" s="189"/>
      <c r="N48" s="15"/>
      <c r="O48" s="212" t="str">
        <f>IF(ISBLANK($N48),"",VLOOKUP($N48,'Clés d''affectation'!$B$3:$E$200,2,0))</f>
        <v/>
      </c>
      <c r="P48" s="213" t="str">
        <f t="shared" si="0"/>
        <v/>
      </c>
      <c r="Q48" s="15"/>
      <c r="R48" s="189"/>
      <c r="S48" s="198"/>
      <c r="T48" s="209"/>
    </row>
    <row r="49" spans="1:20" ht="15" customHeight="1" x14ac:dyDescent="0.3">
      <c r="A49" s="209"/>
      <c r="B49" s="195"/>
      <c r="C49" s="15"/>
      <c r="D49" s="15"/>
      <c r="E49" s="15"/>
      <c r="F49" s="15"/>
      <c r="G49" s="210"/>
      <c r="H49" s="15"/>
      <c r="I49" s="196"/>
      <c r="J49" s="196"/>
      <c r="K49" s="211"/>
      <c r="L49" s="189"/>
      <c r="M49" s="189"/>
      <c r="N49" s="15"/>
      <c r="O49" s="212" t="str">
        <f>IF(ISBLANK($N49),"",VLOOKUP($N49,'Clés d''affectation'!$B$3:$E$200,2,0))</f>
        <v/>
      </c>
      <c r="P49" s="213" t="str">
        <f t="shared" si="0"/>
        <v/>
      </c>
      <c r="Q49" s="15"/>
      <c r="R49" s="189"/>
      <c r="S49" s="198"/>
      <c r="T49" s="209"/>
    </row>
    <row r="50" spans="1:20" ht="15" customHeight="1" x14ac:dyDescent="0.3">
      <c r="A50" s="209"/>
      <c r="B50" s="195"/>
      <c r="C50" s="15"/>
      <c r="D50" s="15"/>
      <c r="E50" s="15"/>
      <c r="F50" s="15"/>
      <c r="G50" s="210"/>
      <c r="H50" s="15"/>
      <c r="I50" s="196"/>
      <c r="J50" s="196"/>
      <c r="K50" s="211"/>
      <c r="L50" s="189"/>
      <c r="M50" s="189"/>
      <c r="N50" s="15"/>
      <c r="O50" s="212" t="str">
        <f>IF(ISBLANK($N50),"",VLOOKUP($N50,'Clés d''affectation'!$B$3:$E$200,2,0))</f>
        <v/>
      </c>
      <c r="P50" s="213" t="str">
        <f t="shared" si="0"/>
        <v/>
      </c>
      <c r="Q50" s="15"/>
      <c r="R50" s="189"/>
      <c r="S50" s="198"/>
      <c r="T50" s="209"/>
    </row>
    <row r="51" spans="1:20" ht="15" customHeight="1" x14ac:dyDescent="0.3">
      <c r="A51" s="209"/>
      <c r="B51" s="195"/>
      <c r="C51" s="15"/>
      <c r="D51" s="15"/>
      <c r="E51" s="15"/>
      <c r="F51" s="15"/>
      <c r="G51" s="210"/>
      <c r="H51" s="15"/>
      <c r="I51" s="196"/>
      <c r="J51" s="196"/>
      <c r="K51" s="211"/>
      <c r="L51" s="189"/>
      <c r="M51" s="189"/>
      <c r="N51" s="15"/>
      <c r="O51" s="212" t="str">
        <f>IF(ISBLANK($N51),"",VLOOKUP($N51,'Clés d''affectation'!$B$3:$E$200,2,0))</f>
        <v/>
      </c>
      <c r="P51" s="213" t="str">
        <f t="shared" si="0"/>
        <v/>
      </c>
      <c r="Q51" s="15"/>
      <c r="R51" s="189"/>
      <c r="S51" s="198"/>
      <c r="T51" s="209"/>
    </row>
    <row r="52" spans="1:20" ht="15" customHeight="1" x14ac:dyDescent="0.3">
      <c r="A52" s="209"/>
      <c r="B52" s="195"/>
      <c r="C52" s="15"/>
      <c r="D52" s="15"/>
      <c r="E52" s="15"/>
      <c r="F52" s="15"/>
      <c r="G52" s="210"/>
      <c r="H52" s="15"/>
      <c r="I52" s="196"/>
      <c r="J52" s="196"/>
      <c r="K52" s="211"/>
      <c r="L52" s="189"/>
      <c r="M52" s="189"/>
      <c r="N52" s="15"/>
      <c r="O52" s="212" t="str">
        <f>IF(ISBLANK($N52),"",VLOOKUP($N52,'Clés d''affectation'!$B$3:$E$200,2,0))</f>
        <v/>
      </c>
      <c r="P52" s="213" t="str">
        <f t="shared" si="0"/>
        <v/>
      </c>
      <c r="Q52" s="15"/>
      <c r="R52" s="189"/>
      <c r="S52" s="198"/>
      <c r="T52" s="209"/>
    </row>
    <row r="53" spans="1:20" ht="15" customHeight="1" x14ac:dyDescent="0.3">
      <c r="A53" s="209"/>
      <c r="B53" s="195"/>
      <c r="C53" s="15"/>
      <c r="D53" s="15"/>
      <c r="E53" s="15"/>
      <c r="F53" s="15"/>
      <c r="G53" s="210"/>
      <c r="H53" s="15"/>
      <c r="I53" s="196"/>
      <c r="J53" s="196"/>
      <c r="K53" s="211"/>
      <c r="L53" s="189"/>
      <c r="M53" s="189"/>
      <c r="N53" s="15"/>
      <c r="O53" s="212" t="str">
        <f>IF(ISBLANK($N53),"",VLOOKUP($N53,'Clés d''affectation'!$B$3:$E$200,2,0))</f>
        <v/>
      </c>
      <c r="P53" s="213" t="str">
        <f t="shared" si="0"/>
        <v/>
      </c>
      <c r="Q53" s="15"/>
      <c r="R53" s="189"/>
      <c r="S53" s="198"/>
      <c r="T53" s="209"/>
    </row>
    <row r="54" spans="1:20" ht="15" customHeight="1" x14ac:dyDescent="0.3">
      <c r="A54" s="209"/>
      <c r="B54" s="195"/>
      <c r="C54" s="15"/>
      <c r="D54" s="15"/>
      <c r="E54" s="15"/>
      <c r="F54" s="15"/>
      <c r="G54" s="210"/>
      <c r="H54" s="15"/>
      <c r="I54" s="196"/>
      <c r="J54" s="196"/>
      <c r="K54" s="211"/>
      <c r="L54" s="189"/>
      <c r="M54" s="189"/>
      <c r="N54" s="15"/>
      <c r="O54" s="212" t="str">
        <f>IF(ISBLANK($N54),"",VLOOKUP($N54,'Clés d''affectation'!$B$3:$E$200,2,0))</f>
        <v/>
      </c>
      <c r="P54" s="213" t="str">
        <f t="shared" si="0"/>
        <v/>
      </c>
      <c r="Q54" s="15"/>
      <c r="R54" s="189"/>
      <c r="S54" s="198"/>
      <c r="T54" s="209"/>
    </row>
    <row r="55" spans="1:20" ht="15" customHeight="1" x14ac:dyDescent="0.3">
      <c r="A55" s="209"/>
      <c r="B55" s="195"/>
      <c r="C55" s="15"/>
      <c r="D55" s="15"/>
      <c r="E55" s="15"/>
      <c r="F55" s="15"/>
      <c r="G55" s="210"/>
      <c r="H55" s="15"/>
      <c r="I55" s="196"/>
      <c r="J55" s="196"/>
      <c r="K55" s="211"/>
      <c r="L55" s="189"/>
      <c r="M55" s="189"/>
      <c r="N55" s="15"/>
      <c r="O55" s="212" t="str">
        <f>IF(ISBLANK($N55),"",VLOOKUP($N55,'Clés d''affectation'!$B$3:$E$200,2,0))</f>
        <v/>
      </c>
      <c r="P55" s="213" t="str">
        <f t="shared" si="0"/>
        <v/>
      </c>
      <c r="Q55" s="15"/>
      <c r="R55" s="189"/>
      <c r="S55" s="198"/>
      <c r="T55" s="209"/>
    </row>
    <row r="56" spans="1:20" ht="15" customHeight="1" x14ac:dyDescent="0.3">
      <c r="A56" s="209"/>
      <c r="B56" s="195"/>
      <c r="C56" s="15"/>
      <c r="D56" s="15"/>
      <c r="E56" s="15"/>
      <c r="F56" s="15"/>
      <c r="G56" s="210"/>
      <c r="H56" s="15"/>
      <c r="I56" s="196"/>
      <c r="J56" s="196"/>
      <c r="K56" s="211"/>
      <c r="L56" s="189"/>
      <c r="M56" s="189"/>
      <c r="N56" s="15"/>
      <c r="O56" s="212" t="str">
        <f>IF(ISBLANK($N56),"",VLOOKUP($N56,'Clés d''affectation'!$B$3:$E$200,2,0))</f>
        <v/>
      </c>
      <c r="P56" s="213" t="str">
        <f t="shared" si="0"/>
        <v/>
      </c>
      <c r="Q56" s="15"/>
      <c r="R56" s="189"/>
      <c r="S56" s="198"/>
      <c r="T56" s="209"/>
    </row>
    <row r="57" spans="1:20" ht="15" customHeight="1" x14ac:dyDescent="0.3">
      <c r="A57" s="209"/>
      <c r="B57" s="195"/>
      <c r="C57" s="15"/>
      <c r="D57" s="15"/>
      <c r="E57" s="15"/>
      <c r="F57" s="15"/>
      <c r="G57" s="210"/>
      <c r="H57" s="15"/>
      <c r="I57" s="196"/>
      <c r="J57" s="196"/>
      <c r="K57" s="211"/>
      <c r="L57" s="189"/>
      <c r="M57" s="189"/>
      <c r="N57" s="15"/>
      <c r="O57" s="212" t="str">
        <f>IF(ISBLANK($N57),"",VLOOKUP($N57,'Clés d''affectation'!$B$3:$E$200,2,0))</f>
        <v/>
      </c>
      <c r="P57" s="213" t="str">
        <f t="shared" si="0"/>
        <v/>
      </c>
      <c r="Q57" s="15"/>
      <c r="R57" s="189"/>
      <c r="S57" s="198"/>
      <c r="T57" s="209"/>
    </row>
    <row r="58" spans="1:20" ht="15" customHeight="1" x14ac:dyDescent="0.3">
      <c r="A58" s="209"/>
      <c r="B58" s="195"/>
      <c r="C58" s="15"/>
      <c r="D58" s="15"/>
      <c r="E58" s="15"/>
      <c r="F58" s="15"/>
      <c r="G58" s="210"/>
      <c r="H58" s="15"/>
      <c r="I58" s="196"/>
      <c r="J58" s="196"/>
      <c r="K58" s="211"/>
      <c r="L58" s="189"/>
      <c r="M58" s="189"/>
      <c r="N58" s="15"/>
      <c r="O58" s="212" t="str">
        <f>IF(ISBLANK($N58),"",VLOOKUP($N58,'Clés d''affectation'!$B$3:$E$200,2,0))</f>
        <v/>
      </c>
      <c r="P58" s="213" t="str">
        <f t="shared" si="0"/>
        <v/>
      </c>
      <c r="Q58" s="15"/>
      <c r="R58" s="189"/>
      <c r="S58" s="198"/>
      <c r="T58" s="209"/>
    </row>
    <row r="59" spans="1:20" ht="15" customHeight="1" x14ac:dyDescent="0.3">
      <c r="A59" s="209"/>
      <c r="B59" s="195"/>
      <c r="C59" s="15"/>
      <c r="D59" s="15"/>
      <c r="E59" s="15"/>
      <c r="F59" s="15"/>
      <c r="G59" s="210"/>
      <c r="H59" s="15"/>
      <c r="I59" s="196"/>
      <c r="J59" s="196"/>
      <c r="K59" s="211"/>
      <c r="L59" s="189"/>
      <c r="M59" s="189"/>
      <c r="N59" s="15"/>
      <c r="O59" s="212" t="str">
        <f>IF(ISBLANK($N59),"",VLOOKUP($N59,'Clés d''affectation'!$B$3:$E$200,2,0))</f>
        <v/>
      </c>
      <c r="P59" s="213" t="str">
        <f t="shared" si="0"/>
        <v/>
      </c>
      <c r="Q59" s="15"/>
      <c r="R59" s="189"/>
      <c r="S59" s="198"/>
      <c r="T59" s="209"/>
    </row>
    <row r="60" spans="1:20" ht="15" customHeight="1" x14ac:dyDescent="0.3">
      <c r="A60" s="209"/>
      <c r="B60" s="195"/>
      <c r="C60" s="15"/>
      <c r="D60" s="15"/>
      <c r="E60" s="15"/>
      <c r="F60" s="15"/>
      <c r="G60" s="210"/>
      <c r="H60" s="15"/>
      <c r="I60" s="196"/>
      <c r="J60" s="196"/>
      <c r="K60" s="211"/>
      <c r="L60" s="189"/>
      <c r="M60" s="189"/>
      <c r="N60" s="15"/>
      <c r="O60" s="212" t="str">
        <f>IF(ISBLANK($N60),"",VLOOKUP($N60,'Clés d''affectation'!$B$3:$E$200,2,0))</f>
        <v/>
      </c>
      <c r="P60" s="213" t="str">
        <f t="shared" si="0"/>
        <v/>
      </c>
      <c r="Q60" s="15"/>
      <c r="R60" s="189"/>
      <c r="S60" s="198"/>
      <c r="T60" s="209"/>
    </row>
    <row r="61" spans="1:20" ht="15" customHeight="1" x14ac:dyDescent="0.3">
      <c r="A61" s="209"/>
      <c r="B61" s="195"/>
      <c r="C61" s="15"/>
      <c r="D61" s="15"/>
      <c r="E61" s="15"/>
      <c r="F61" s="15"/>
      <c r="G61" s="210"/>
      <c r="H61" s="15"/>
      <c r="I61" s="196"/>
      <c r="J61" s="196"/>
      <c r="K61" s="211"/>
      <c r="L61" s="189"/>
      <c r="M61" s="189"/>
      <c r="N61" s="15"/>
      <c r="O61" s="212" t="str">
        <f>IF(ISBLANK($N61),"",VLOOKUP($N61,'Clés d''affectation'!$B$3:$E$200,2,0))</f>
        <v/>
      </c>
      <c r="P61" s="213" t="str">
        <f t="shared" si="0"/>
        <v/>
      </c>
      <c r="Q61" s="15"/>
      <c r="R61" s="189"/>
      <c r="S61" s="198"/>
      <c r="T61" s="209"/>
    </row>
    <row r="62" spans="1:20" ht="15" customHeight="1" x14ac:dyDescent="0.3">
      <c r="A62" s="209"/>
      <c r="B62" s="195"/>
      <c r="C62" s="15"/>
      <c r="D62" s="15"/>
      <c r="E62" s="15"/>
      <c r="F62" s="15"/>
      <c r="G62" s="210"/>
      <c r="H62" s="15"/>
      <c r="I62" s="196"/>
      <c r="J62" s="196"/>
      <c r="K62" s="211"/>
      <c r="L62" s="189"/>
      <c r="M62" s="189"/>
      <c r="N62" s="15"/>
      <c r="O62" s="212" t="str">
        <f>IF(ISBLANK($N62),"",VLOOKUP($N62,'Clés d''affectation'!$B$3:$E$200,2,0))</f>
        <v/>
      </c>
      <c r="P62" s="213" t="str">
        <f t="shared" si="0"/>
        <v/>
      </c>
      <c r="Q62" s="15"/>
      <c r="R62" s="189"/>
      <c r="S62" s="198"/>
      <c r="T62" s="209"/>
    </row>
    <row r="63" spans="1:20" ht="15" customHeight="1" x14ac:dyDescent="0.3">
      <c r="A63" s="209"/>
      <c r="B63" s="195"/>
      <c r="C63" s="15"/>
      <c r="D63" s="15"/>
      <c r="E63" s="15"/>
      <c r="F63" s="15"/>
      <c r="G63" s="210"/>
      <c r="H63" s="15"/>
      <c r="I63" s="196"/>
      <c r="J63" s="196"/>
      <c r="K63" s="211"/>
      <c r="L63" s="189"/>
      <c r="M63" s="189"/>
      <c r="N63" s="15"/>
      <c r="O63" s="212" t="str">
        <f>IF(ISBLANK($N63),"",VLOOKUP($N63,'Clés d''affectation'!$B$3:$E$200,2,0))</f>
        <v/>
      </c>
      <c r="P63" s="213" t="str">
        <f t="shared" si="0"/>
        <v/>
      </c>
      <c r="Q63" s="15"/>
      <c r="R63" s="189"/>
      <c r="S63" s="198"/>
      <c r="T63" s="209"/>
    </row>
    <row r="64" spans="1:20" ht="15" customHeight="1" x14ac:dyDescent="0.3">
      <c r="A64" s="209"/>
      <c r="B64" s="195"/>
      <c r="C64" s="15"/>
      <c r="D64" s="15"/>
      <c r="E64" s="15"/>
      <c r="F64" s="15"/>
      <c r="G64" s="210"/>
      <c r="H64" s="15"/>
      <c r="I64" s="196"/>
      <c r="J64" s="196"/>
      <c r="K64" s="211"/>
      <c r="L64" s="189"/>
      <c r="M64" s="189"/>
      <c r="N64" s="15"/>
      <c r="O64" s="212" t="str">
        <f>IF(ISBLANK($N64),"",VLOOKUP($N64,'Clés d''affectation'!$B$3:$E$200,2,0))</f>
        <v/>
      </c>
      <c r="P64" s="213" t="str">
        <f t="shared" si="0"/>
        <v/>
      </c>
      <c r="Q64" s="15"/>
      <c r="R64" s="189"/>
      <c r="S64" s="198"/>
      <c r="T64" s="209"/>
    </row>
    <row r="65" spans="1:20" ht="15" customHeight="1" x14ac:dyDescent="0.3">
      <c r="A65" s="209"/>
      <c r="B65" s="195"/>
      <c r="C65" s="15"/>
      <c r="D65" s="15"/>
      <c r="E65" s="15"/>
      <c r="F65" s="15"/>
      <c r="G65" s="210"/>
      <c r="H65" s="15"/>
      <c r="I65" s="196"/>
      <c r="J65" s="196"/>
      <c r="K65" s="211"/>
      <c r="L65" s="189"/>
      <c r="M65" s="189"/>
      <c r="N65" s="15"/>
      <c r="O65" s="212" t="str">
        <f>IF(ISBLANK($N65),"",VLOOKUP($N65,'Clés d''affectation'!$B$3:$E$200,2,0))</f>
        <v/>
      </c>
      <c r="P65" s="213" t="str">
        <f t="shared" si="0"/>
        <v/>
      </c>
      <c r="Q65" s="15"/>
      <c r="R65" s="189"/>
      <c r="S65" s="198"/>
      <c r="T65" s="209"/>
    </row>
    <row r="66" spans="1:20" ht="15" customHeight="1" x14ac:dyDescent="0.3">
      <c r="A66" s="209"/>
      <c r="B66" s="195"/>
      <c r="C66" s="15"/>
      <c r="D66" s="15"/>
      <c r="E66" s="15"/>
      <c r="F66" s="15"/>
      <c r="G66" s="210"/>
      <c r="H66" s="15"/>
      <c r="I66" s="196"/>
      <c r="J66" s="196"/>
      <c r="K66" s="211"/>
      <c r="L66" s="189"/>
      <c r="M66" s="189"/>
      <c r="N66" s="15"/>
      <c r="O66" s="212" t="str">
        <f>IF(ISBLANK($N66),"",VLOOKUP($N66,'Clés d''affectation'!$B$3:$E$200,2,0))</f>
        <v/>
      </c>
      <c r="P66" s="213" t="str">
        <f t="shared" si="0"/>
        <v/>
      </c>
      <c r="Q66" s="15"/>
      <c r="R66" s="189"/>
      <c r="S66" s="198"/>
      <c r="T66" s="209"/>
    </row>
    <row r="67" spans="1:20" ht="15" customHeight="1" x14ac:dyDescent="0.3">
      <c r="A67" s="209"/>
      <c r="B67" s="195"/>
      <c r="C67" s="15"/>
      <c r="D67" s="15"/>
      <c r="E67" s="15"/>
      <c r="F67" s="15"/>
      <c r="G67" s="210"/>
      <c r="H67" s="15"/>
      <c r="I67" s="196"/>
      <c r="J67" s="196"/>
      <c r="K67" s="211"/>
      <c r="L67" s="189"/>
      <c r="M67" s="189"/>
      <c r="N67" s="15"/>
      <c r="O67" s="212" t="str">
        <f>IF(ISBLANK($N67),"",VLOOKUP($N67,'Clés d''affectation'!$B$3:$E$200,2,0))</f>
        <v/>
      </c>
      <c r="P67" s="213" t="str">
        <f t="shared" ref="P67:P130" si="1">IF(ISBLANK($N67),"",$M67*$O67)</f>
        <v/>
      </c>
      <c r="Q67" s="15"/>
      <c r="R67" s="189"/>
      <c r="S67" s="198"/>
      <c r="T67" s="209"/>
    </row>
    <row r="68" spans="1:20" ht="15" customHeight="1" x14ac:dyDescent="0.3">
      <c r="A68" s="209"/>
      <c r="B68" s="195"/>
      <c r="C68" s="15"/>
      <c r="D68" s="15"/>
      <c r="E68" s="15"/>
      <c r="F68" s="15"/>
      <c r="G68" s="210"/>
      <c r="H68" s="15"/>
      <c r="I68" s="196"/>
      <c r="J68" s="196"/>
      <c r="K68" s="211"/>
      <c r="L68" s="189"/>
      <c r="M68" s="189"/>
      <c r="N68" s="15"/>
      <c r="O68" s="212" t="str">
        <f>IF(ISBLANK($N68),"",VLOOKUP($N68,'Clés d''affectation'!$B$3:$E$200,2,0))</f>
        <v/>
      </c>
      <c r="P68" s="213" t="str">
        <f t="shared" si="1"/>
        <v/>
      </c>
      <c r="Q68" s="15"/>
      <c r="R68" s="189"/>
      <c r="S68" s="198"/>
      <c r="T68" s="209"/>
    </row>
    <row r="69" spans="1:20" ht="15" customHeight="1" x14ac:dyDescent="0.3">
      <c r="A69" s="209"/>
      <c r="B69" s="195"/>
      <c r="C69" s="15"/>
      <c r="D69" s="15"/>
      <c r="E69" s="15"/>
      <c r="F69" s="15"/>
      <c r="G69" s="210"/>
      <c r="H69" s="15"/>
      <c r="I69" s="196"/>
      <c r="J69" s="196"/>
      <c r="K69" s="211"/>
      <c r="L69" s="189"/>
      <c r="M69" s="189"/>
      <c r="N69" s="15"/>
      <c r="O69" s="212" t="str">
        <f>IF(ISBLANK($N69),"",VLOOKUP($N69,'Clés d''affectation'!$B$3:$E$200,2,0))</f>
        <v/>
      </c>
      <c r="P69" s="213" t="str">
        <f t="shared" si="1"/>
        <v/>
      </c>
      <c r="Q69" s="15"/>
      <c r="R69" s="189"/>
      <c r="S69" s="198"/>
      <c r="T69" s="209"/>
    </row>
    <row r="70" spans="1:20" ht="15" customHeight="1" x14ac:dyDescent="0.3">
      <c r="A70" s="209"/>
      <c r="B70" s="195"/>
      <c r="C70" s="15"/>
      <c r="D70" s="15"/>
      <c r="E70" s="15"/>
      <c r="F70" s="15"/>
      <c r="G70" s="210"/>
      <c r="H70" s="15"/>
      <c r="I70" s="196"/>
      <c r="J70" s="196"/>
      <c r="K70" s="211"/>
      <c r="L70" s="189"/>
      <c r="M70" s="189"/>
      <c r="N70" s="15"/>
      <c r="O70" s="212" t="str">
        <f>IF(ISBLANK($N70),"",VLOOKUP($N70,'Clés d''affectation'!$B$3:$E$200,2,0))</f>
        <v/>
      </c>
      <c r="P70" s="213" t="str">
        <f t="shared" si="1"/>
        <v/>
      </c>
      <c r="Q70" s="15"/>
      <c r="R70" s="189"/>
      <c r="S70" s="198"/>
      <c r="T70" s="209"/>
    </row>
    <row r="71" spans="1:20" ht="15" customHeight="1" x14ac:dyDescent="0.3">
      <c r="A71" s="209"/>
      <c r="B71" s="195"/>
      <c r="C71" s="15"/>
      <c r="D71" s="15"/>
      <c r="E71" s="15"/>
      <c r="F71" s="15"/>
      <c r="G71" s="210"/>
      <c r="H71" s="15"/>
      <c r="I71" s="196"/>
      <c r="J71" s="196"/>
      <c r="K71" s="211"/>
      <c r="L71" s="189"/>
      <c r="M71" s="189"/>
      <c r="N71" s="15"/>
      <c r="O71" s="212" t="str">
        <f>IF(ISBLANK($N71),"",VLOOKUP($N71,'Clés d''affectation'!$B$3:$E$200,2,0))</f>
        <v/>
      </c>
      <c r="P71" s="213" t="str">
        <f t="shared" si="1"/>
        <v/>
      </c>
      <c r="Q71" s="15"/>
      <c r="R71" s="189"/>
      <c r="S71" s="198"/>
      <c r="T71" s="209"/>
    </row>
    <row r="72" spans="1:20" ht="15" customHeight="1" x14ac:dyDescent="0.3">
      <c r="A72" s="209"/>
      <c r="B72" s="195"/>
      <c r="C72" s="15"/>
      <c r="D72" s="15"/>
      <c r="E72" s="15"/>
      <c r="F72" s="15"/>
      <c r="G72" s="210"/>
      <c r="H72" s="15"/>
      <c r="I72" s="196"/>
      <c r="J72" s="196"/>
      <c r="K72" s="211"/>
      <c r="L72" s="189"/>
      <c r="M72" s="189"/>
      <c r="N72" s="15"/>
      <c r="O72" s="212" t="str">
        <f>IF(ISBLANK($N72),"",VLOOKUP($N72,'Clés d''affectation'!$B$3:$E$200,2,0))</f>
        <v/>
      </c>
      <c r="P72" s="213" t="str">
        <f t="shared" si="1"/>
        <v/>
      </c>
      <c r="Q72" s="15"/>
      <c r="R72" s="189"/>
      <c r="S72" s="198"/>
      <c r="T72" s="209"/>
    </row>
    <row r="73" spans="1:20" ht="15" customHeight="1" x14ac:dyDescent="0.3">
      <c r="A73" s="209"/>
      <c r="B73" s="195"/>
      <c r="C73" s="15"/>
      <c r="D73" s="15"/>
      <c r="E73" s="15"/>
      <c r="F73" s="15"/>
      <c r="G73" s="210"/>
      <c r="H73" s="15"/>
      <c r="I73" s="196"/>
      <c r="J73" s="196"/>
      <c r="K73" s="211"/>
      <c r="L73" s="189"/>
      <c r="M73" s="189"/>
      <c r="N73" s="15"/>
      <c r="O73" s="212" t="str">
        <f>IF(ISBLANK($N73),"",VLOOKUP($N73,'Clés d''affectation'!$B$3:$E$200,2,0))</f>
        <v/>
      </c>
      <c r="P73" s="213" t="str">
        <f t="shared" si="1"/>
        <v/>
      </c>
      <c r="Q73" s="15"/>
      <c r="R73" s="189"/>
      <c r="S73" s="198"/>
      <c r="T73" s="209"/>
    </row>
    <row r="74" spans="1:20" ht="15" customHeight="1" x14ac:dyDescent="0.3">
      <c r="A74" s="209"/>
      <c r="B74" s="195"/>
      <c r="C74" s="15"/>
      <c r="D74" s="15"/>
      <c r="E74" s="15"/>
      <c r="F74" s="15"/>
      <c r="G74" s="210"/>
      <c r="H74" s="15"/>
      <c r="I74" s="196"/>
      <c r="J74" s="196"/>
      <c r="K74" s="211"/>
      <c r="L74" s="189"/>
      <c r="M74" s="189"/>
      <c r="N74" s="15"/>
      <c r="O74" s="212" t="str">
        <f>IF(ISBLANK($N74),"",VLOOKUP($N74,'Clés d''affectation'!$B$3:$E$200,2,0))</f>
        <v/>
      </c>
      <c r="P74" s="213" t="str">
        <f t="shared" si="1"/>
        <v/>
      </c>
      <c r="Q74" s="15"/>
      <c r="R74" s="189"/>
      <c r="S74" s="198"/>
      <c r="T74" s="209"/>
    </row>
    <row r="75" spans="1:20" ht="15" customHeight="1" x14ac:dyDescent="0.3">
      <c r="A75" s="209"/>
      <c r="B75" s="195"/>
      <c r="C75" s="15"/>
      <c r="D75" s="15"/>
      <c r="E75" s="15"/>
      <c r="F75" s="15"/>
      <c r="G75" s="210"/>
      <c r="H75" s="15"/>
      <c r="I75" s="196"/>
      <c r="J75" s="196"/>
      <c r="K75" s="211"/>
      <c r="L75" s="189"/>
      <c r="M75" s="189"/>
      <c r="N75" s="15"/>
      <c r="O75" s="212" t="str">
        <f>IF(ISBLANK($N75),"",VLOOKUP($N75,'Clés d''affectation'!$B$3:$E$200,2,0))</f>
        <v/>
      </c>
      <c r="P75" s="213" t="str">
        <f t="shared" si="1"/>
        <v/>
      </c>
      <c r="Q75" s="15"/>
      <c r="R75" s="189"/>
      <c r="S75" s="198"/>
      <c r="T75" s="209"/>
    </row>
    <row r="76" spans="1:20" ht="15" customHeight="1" x14ac:dyDescent="0.3">
      <c r="A76" s="209"/>
      <c r="B76" s="195"/>
      <c r="C76" s="15"/>
      <c r="D76" s="15"/>
      <c r="E76" s="15"/>
      <c r="F76" s="15"/>
      <c r="G76" s="210"/>
      <c r="H76" s="15"/>
      <c r="I76" s="196"/>
      <c r="J76" s="196"/>
      <c r="K76" s="211"/>
      <c r="L76" s="189"/>
      <c r="M76" s="189"/>
      <c r="N76" s="15"/>
      <c r="O76" s="212" t="str">
        <f>IF(ISBLANK($N76),"",VLOOKUP($N76,'Clés d''affectation'!$B$3:$E$200,2,0))</f>
        <v/>
      </c>
      <c r="P76" s="213" t="str">
        <f t="shared" si="1"/>
        <v/>
      </c>
      <c r="Q76" s="15"/>
      <c r="R76" s="189"/>
      <c r="S76" s="198"/>
      <c r="T76" s="209"/>
    </row>
    <row r="77" spans="1:20" ht="15" customHeight="1" x14ac:dyDescent="0.3">
      <c r="A77" s="209"/>
      <c r="B77" s="195"/>
      <c r="C77" s="15"/>
      <c r="D77" s="15"/>
      <c r="E77" s="15"/>
      <c r="F77" s="15"/>
      <c r="G77" s="210"/>
      <c r="H77" s="15"/>
      <c r="I77" s="196"/>
      <c r="J77" s="196"/>
      <c r="K77" s="211"/>
      <c r="L77" s="189"/>
      <c r="M77" s="189"/>
      <c r="N77" s="15"/>
      <c r="O77" s="212" t="str">
        <f>IF(ISBLANK($N77),"",VLOOKUP($N77,'Clés d''affectation'!$B$3:$E$200,2,0))</f>
        <v/>
      </c>
      <c r="P77" s="213" t="str">
        <f t="shared" si="1"/>
        <v/>
      </c>
      <c r="Q77" s="15"/>
      <c r="R77" s="189"/>
      <c r="S77" s="198"/>
      <c r="T77" s="209"/>
    </row>
    <row r="78" spans="1:20" ht="15" customHeight="1" x14ac:dyDescent="0.3">
      <c r="A78" s="209"/>
      <c r="B78" s="195"/>
      <c r="C78" s="15"/>
      <c r="D78" s="15"/>
      <c r="E78" s="15"/>
      <c r="F78" s="15"/>
      <c r="G78" s="210"/>
      <c r="H78" s="15"/>
      <c r="I78" s="196"/>
      <c r="J78" s="196"/>
      <c r="K78" s="211"/>
      <c r="L78" s="189"/>
      <c r="M78" s="189"/>
      <c r="N78" s="15"/>
      <c r="O78" s="212" t="str">
        <f>IF(ISBLANK($N78),"",VLOOKUP($N78,'Clés d''affectation'!$B$3:$E$200,2,0))</f>
        <v/>
      </c>
      <c r="P78" s="213" t="str">
        <f t="shared" si="1"/>
        <v/>
      </c>
      <c r="Q78" s="15"/>
      <c r="R78" s="189"/>
      <c r="S78" s="198"/>
      <c r="T78" s="209"/>
    </row>
    <row r="79" spans="1:20" ht="15" customHeight="1" x14ac:dyDescent="0.3">
      <c r="A79" s="209"/>
      <c r="B79" s="195"/>
      <c r="C79" s="15"/>
      <c r="D79" s="15"/>
      <c r="E79" s="15"/>
      <c r="F79" s="15"/>
      <c r="G79" s="210"/>
      <c r="H79" s="15"/>
      <c r="I79" s="196"/>
      <c r="J79" s="196"/>
      <c r="K79" s="211"/>
      <c r="L79" s="189"/>
      <c r="M79" s="189"/>
      <c r="N79" s="15"/>
      <c r="O79" s="212" t="str">
        <f>IF(ISBLANK($N79),"",VLOOKUP($N79,'Clés d''affectation'!$B$3:$E$200,2,0))</f>
        <v/>
      </c>
      <c r="P79" s="213" t="str">
        <f t="shared" si="1"/>
        <v/>
      </c>
      <c r="Q79" s="15"/>
      <c r="R79" s="189"/>
      <c r="S79" s="198"/>
      <c r="T79" s="209"/>
    </row>
    <row r="80" spans="1:20" ht="15" customHeight="1" x14ac:dyDescent="0.3">
      <c r="A80" s="209"/>
      <c r="B80" s="195"/>
      <c r="C80" s="15"/>
      <c r="D80" s="15"/>
      <c r="E80" s="15"/>
      <c r="F80" s="15"/>
      <c r="G80" s="210"/>
      <c r="H80" s="15"/>
      <c r="I80" s="196"/>
      <c r="J80" s="196"/>
      <c r="K80" s="211"/>
      <c r="L80" s="189"/>
      <c r="M80" s="189"/>
      <c r="N80" s="15"/>
      <c r="O80" s="212" t="str">
        <f>IF(ISBLANK($N80),"",VLOOKUP($N80,'Clés d''affectation'!$B$3:$E$200,2,0))</f>
        <v/>
      </c>
      <c r="P80" s="213" t="str">
        <f t="shared" si="1"/>
        <v/>
      </c>
      <c r="Q80" s="15"/>
      <c r="R80" s="189"/>
      <c r="S80" s="198"/>
      <c r="T80" s="209"/>
    </row>
    <row r="81" spans="1:20" ht="15" customHeight="1" x14ac:dyDescent="0.3">
      <c r="A81" s="209"/>
      <c r="B81" s="195"/>
      <c r="C81" s="15"/>
      <c r="D81" s="15"/>
      <c r="E81" s="15"/>
      <c r="F81" s="15"/>
      <c r="G81" s="210"/>
      <c r="H81" s="15"/>
      <c r="I81" s="196"/>
      <c r="J81" s="196"/>
      <c r="K81" s="211"/>
      <c r="L81" s="189"/>
      <c r="M81" s="189"/>
      <c r="N81" s="15"/>
      <c r="O81" s="212" t="str">
        <f>IF(ISBLANK($N81),"",VLOOKUP($N81,'Clés d''affectation'!$B$3:$E$200,2,0))</f>
        <v/>
      </c>
      <c r="P81" s="213" t="str">
        <f t="shared" si="1"/>
        <v/>
      </c>
      <c r="Q81" s="15"/>
      <c r="R81" s="189"/>
      <c r="S81" s="198"/>
      <c r="T81" s="209"/>
    </row>
    <row r="82" spans="1:20" ht="15" customHeight="1" x14ac:dyDescent="0.3">
      <c r="A82" s="209"/>
      <c r="B82" s="195"/>
      <c r="C82" s="15"/>
      <c r="D82" s="15"/>
      <c r="E82" s="15"/>
      <c r="F82" s="15"/>
      <c r="G82" s="210"/>
      <c r="H82" s="15"/>
      <c r="I82" s="196"/>
      <c r="J82" s="196"/>
      <c r="K82" s="211"/>
      <c r="L82" s="189"/>
      <c r="M82" s="189"/>
      <c r="N82" s="15"/>
      <c r="O82" s="212" t="str">
        <f>IF(ISBLANK($N82),"",VLOOKUP($N82,'Clés d''affectation'!$B$3:$E$200,2,0))</f>
        <v/>
      </c>
      <c r="P82" s="213" t="str">
        <f t="shared" si="1"/>
        <v/>
      </c>
      <c r="Q82" s="15"/>
      <c r="R82" s="189"/>
      <c r="S82" s="198"/>
      <c r="T82" s="209"/>
    </row>
    <row r="83" spans="1:20" ht="15" customHeight="1" x14ac:dyDescent="0.3">
      <c r="A83" s="209"/>
      <c r="B83" s="195"/>
      <c r="C83" s="15"/>
      <c r="D83" s="15"/>
      <c r="E83" s="15"/>
      <c r="F83" s="15"/>
      <c r="G83" s="210"/>
      <c r="H83" s="15"/>
      <c r="I83" s="196"/>
      <c r="J83" s="196"/>
      <c r="K83" s="211"/>
      <c r="L83" s="189"/>
      <c r="M83" s="189"/>
      <c r="N83" s="15"/>
      <c r="O83" s="212" t="str">
        <f>IF(ISBLANK($N83),"",VLOOKUP($N83,'Clés d''affectation'!$B$3:$E$200,2,0))</f>
        <v/>
      </c>
      <c r="P83" s="213" t="str">
        <f t="shared" si="1"/>
        <v/>
      </c>
      <c r="Q83" s="15"/>
      <c r="R83" s="189"/>
      <c r="S83" s="198"/>
      <c r="T83" s="209"/>
    </row>
    <row r="84" spans="1:20" ht="15" customHeight="1" x14ac:dyDescent="0.3">
      <c r="A84" s="209"/>
      <c r="B84" s="195"/>
      <c r="C84" s="15"/>
      <c r="D84" s="15"/>
      <c r="E84" s="15"/>
      <c r="F84" s="15"/>
      <c r="G84" s="210"/>
      <c r="H84" s="15"/>
      <c r="I84" s="196"/>
      <c r="J84" s="196"/>
      <c r="K84" s="211"/>
      <c r="L84" s="189"/>
      <c r="M84" s="189"/>
      <c r="N84" s="15"/>
      <c r="O84" s="212" t="str">
        <f>IF(ISBLANK($N84),"",VLOOKUP($N84,'Clés d''affectation'!$B$3:$E$200,2,0))</f>
        <v/>
      </c>
      <c r="P84" s="213" t="str">
        <f t="shared" si="1"/>
        <v/>
      </c>
      <c r="Q84" s="15"/>
      <c r="R84" s="189"/>
      <c r="S84" s="198"/>
      <c r="T84" s="209"/>
    </row>
    <row r="85" spans="1:20" ht="15" customHeight="1" x14ac:dyDescent="0.3">
      <c r="A85" s="209"/>
      <c r="B85" s="195"/>
      <c r="C85" s="15"/>
      <c r="D85" s="15"/>
      <c r="E85" s="15"/>
      <c r="F85" s="15"/>
      <c r="G85" s="210"/>
      <c r="H85" s="15"/>
      <c r="I85" s="196"/>
      <c r="J85" s="196"/>
      <c r="K85" s="211"/>
      <c r="L85" s="189"/>
      <c r="M85" s="189"/>
      <c r="N85" s="15"/>
      <c r="O85" s="212" t="str">
        <f>IF(ISBLANK($N85),"",VLOOKUP($N85,'Clés d''affectation'!$B$3:$E$200,2,0))</f>
        <v/>
      </c>
      <c r="P85" s="213" t="str">
        <f t="shared" si="1"/>
        <v/>
      </c>
      <c r="Q85" s="15"/>
      <c r="R85" s="189"/>
      <c r="S85" s="198"/>
      <c r="T85" s="209"/>
    </row>
    <row r="86" spans="1:20" ht="15" customHeight="1" x14ac:dyDescent="0.3">
      <c r="A86" s="209"/>
      <c r="B86" s="195"/>
      <c r="C86" s="15"/>
      <c r="D86" s="15"/>
      <c r="E86" s="15"/>
      <c r="F86" s="15"/>
      <c r="G86" s="210"/>
      <c r="H86" s="15"/>
      <c r="I86" s="196"/>
      <c r="J86" s="196"/>
      <c r="K86" s="211"/>
      <c r="L86" s="189"/>
      <c r="M86" s="189"/>
      <c r="N86" s="15"/>
      <c r="O86" s="212" t="str">
        <f>IF(ISBLANK($N86),"",VLOOKUP($N86,'Clés d''affectation'!$B$3:$E$200,2,0))</f>
        <v/>
      </c>
      <c r="P86" s="213" t="str">
        <f t="shared" si="1"/>
        <v/>
      </c>
      <c r="Q86" s="15"/>
      <c r="R86" s="189"/>
      <c r="S86" s="198"/>
      <c r="T86" s="209"/>
    </row>
    <row r="87" spans="1:20" ht="15" customHeight="1" x14ac:dyDescent="0.3">
      <c r="A87" s="209"/>
      <c r="B87" s="195"/>
      <c r="C87" s="15"/>
      <c r="D87" s="15"/>
      <c r="E87" s="15"/>
      <c r="F87" s="15"/>
      <c r="G87" s="210"/>
      <c r="H87" s="15"/>
      <c r="I87" s="196"/>
      <c r="J87" s="196"/>
      <c r="K87" s="211"/>
      <c r="L87" s="189"/>
      <c r="M87" s="189"/>
      <c r="N87" s="15"/>
      <c r="O87" s="212" t="str">
        <f>IF(ISBLANK($N87),"",VLOOKUP($N87,'Clés d''affectation'!$B$3:$E$200,2,0))</f>
        <v/>
      </c>
      <c r="P87" s="213" t="str">
        <f t="shared" si="1"/>
        <v/>
      </c>
      <c r="Q87" s="15"/>
      <c r="R87" s="189"/>
      <c r="S87" s="198"/>
      <c r="T87" s="209"/>
    </row>
    <row r="88" spans="1:20" ht="15" customHeight="1" x14ac:dyDescent="0.3">
      <c r="A88" s="209"/>
      <c r="B88" s="195"/>
      <c r="C88" s="15"/>
      <c r="D88" s="15"/>
      <c r="E88" s="15"/>
      <c r="F88" s="15"/>
      <c r="G88" s="210"/>
      <c r="H88" s="15"/>
      <c r="I88" s="196"/>
      <c r="J88" s="196"/>
      <c r="K88" s="211"/>
      <c r="L88" s="189"/>
      <c r="M88" s="189"/>
      <c r="N88" s="15"/>
      <c r="O88" s="212" t="str">
        <f>IF(ISBLANK($N88),"",VLOOKUP($N88,'Clés d''affectation'!$B$3:$E$200,2,0))</f>
        <v/>
      </c>
      <c r="P88" s="213" t="str">
        <f t="shared" si="1"/>
        <v/>
      </c>
      <c r="Q88" s="15"/>
      <c r="R88" s="189"/>
      <c r="S88" s="198"/>
      <c r="T88" s="209"/>
    </row>
    <row r="89" spans="1:20" ht="15" customHeight="1" x14ac:dyDescent="0.3">
      <c r="A89" s="209"/>
      <c r="B89" s="195"/>
      <c r="C89" s="15"/>
      <c r="D89" s="15"/>
      <c r="E89" s="15"/>
      <c r="F89" s="15"/>
      <c r="G89" s="210"/>
      <c r="H89" s="15"/>
      <c r="I89" s="196"/>
      <c r="J89" s="196"/>
      <c r="K89" s="211"/>
      <c r="L89" s="189"/>
      <c r="M89" s="189"/>
      <c r="N89" s="15"/>
      <c r="O89" s="212" t="str">
        <f>IF(ISBLANK($N89),"",VLOOKUP($N89,'Clés d''affectation'!$B$3:$E$200,2,0))</f>
        <v/>
      </c>
      <c r="P89" s="213" t="str">
        <f t="shared" si="1"/>
        <v/>
      </c>
      <c r="Q89" s="15"/>
      <c r="R89" s="189"/>
      <c r="S89" s="198"/>
      <c r="T89" s="209"/>
    </row>
    <row r="90" spans="1:20" ht="15" customHeight="1" x14ac:dyDescent="0.3">
      <c r="A90" s="209"/>
      <c r="B90" s="195"/>
      <c r="C90" s="15"/>
      <c r="D90" s="15"/>
      <c r="E90" s="15"/>
      <c r="F90" s="15"/>
      <c r="G90" s="210"/>
      <c r="H90" s="15"/>
      <c r="I90" s="196"/>
      <c r="J90" s="196"/>
      <c r="K90" s="211"/>
      <c r="L90" s="189"/>
      <c r="M90" s="189"/>
      <c r="N90" s="15"/>
      <c r="O90" s="212" t="str">
        <f>IF(ISBLANK($N90),"",VLOOKUP($N90,'Clés d''affectation'!$B$3:$E$200,2,0))</f>
        <v/>
      </c>
      <c r="P90" s="213" t="str">
        <f t="shared" si="1"/>
        <v/>
      </c>
      <c r="Q90" s="15"/>
      <c r="R90" s="189"/>
      <c r="S90" s="198"/>
      <c r="T90" s="209"/>
    </row>
    <row r="91" spans="1:20" ht="15" customHeight="1" x14ac:dyDescent="0.3">
      <c r="A91" s="209"/>
      <c r="B91" s="195"/>
      <c r="C91" s="15"/>
      <c r="D91" s="15"/>
      <c r="E91" s="15"/>
      <c r="F91" s="15"/>
      <c r="G91" s="210"/>
      <c r="H91" s="15"/>
      <c r="I91" s="196"/>
      <c r="J91" s="196"/>
      <c r="K91" s="211"/>
      <c r="L91" s="189"/>
      <c r="M91" s="189"/>
      <c r="N91" s="15"/>
      <c r="O91" s="212" t="str">
        <f>IF(ISBLANK($N91),"",VLOOKUP($N91,'Clés d''affectation'!$B$3:$E$200,2,0))</f>
        <v/>
      </c>
      <c r="P91" s="213" t="str">
        <f t="shared" si="1"/>
        <v/>
      </c>
      <c r="Q91" s="15"/>
      <c r="R91" s="189"/>
      <c r="S91" s="198"/>
      <c r="T91" s="209"/>
    </row>
    <row r="92" spans="1:20" ht="15" customHeight="1" x14ac:dyDescent="0.3">
      <c r="A92" s="209"/>
      <c r="B92" s="195"/>
      <c r="C92" s="15"/>
      <c r="D92" s="15"/>
      <c r="E92" s="15"/>
      <c r="F92" s="15"/>
      <c r="G92" s="210"/>
      <c r="H92" s="15"/>
      <c r="I92" s="196"/>
      <c r="J92" s="196"/>
      <c r="K92" s="211"/>
      <c r="L92" s="189"/>
      <c r="M92" s="189"/>
      <c r="N92" s="15"/>
      <c r="O92" s="212" t="str">
        <f>IF(ISBLANK($N92),"",VLOOKUP($N92,'Clés d''affectation'!$B$3:$E$200,2,0))</f>
        <v/>
      </c>
      <c r="P92" s="213" t="str">
        <f t="shared" si="1"/>
        <v/>
      </c>
      <c r="Q92" s="15"/>
      <c r="R92" s="189"/>
      <c r="S92" s="198"/>
      <c r="T92" s="209"/>
    </row>
    <row r="93" spans="1:20" ht="15" customHeight="1" x14ac:dyDescent="0.3">
      <c r="A93" s="209"/>
      <c r="B93" s="195"/>
      <c r="C93" s="15"/>
      <c r="D93" s="15"/>
      <c r="E93" s="15"/>
      <c r="F93" s="15"/>
      <c r="G93" s="210"/>
      <c r="H93" s="15"/>
      <c r="I93" s="196"/>
      <c r="J93" s="196"/>
      <c r="K93" s="211"/>
      <c r="L93" s="189"/>
      <c r="M93" s="189"/>
      <c r="N93" s="15"/>
      <c r="O93" s="212" t="str">
        <f>IF(ISBLANK($N93),"",VLOOKUP($N93,'Clés d''affectation'!$B$3:$E$200,2,0))</f>
        <v/>
      </c>
      <c r="P93" s="213" t="str">
        <f t="shared" si="1"/>
        <v/>
      </c>
      <c r="Q93" s="15"/>
      <c r="R93" s="189"/>
      <c r="S93" s="198"/>
      <c r="T93" s="209"/>
    </row>
    <row r="94" spans="1:20" ht="15" customHeight="1" x14ac:dyDescent="0.3">
      <c r="A94" s="209"/>
      <c r="B94" s="195"/>
      <c r="C94" s="15"/>
      <c r="D94" s="15"/>
      <c r="E94" s="15"/>
      <c r="F94" s="15"/>
      <c r="G94" s="210"/>
      <c r="H94" s="15"/>
      <c r="I94" s="196"/>
      <c r="J94" s="196"/>
      <c r="K94" s="211"/>
      <c r="L94" s="189"/>
      <c r="M94" s="189"/>
      <c r="N94" s="15"/>
      <c r="O94" s="212" t="str">
        <f>IF(ISBLANK($N94),"",VLOOKUP($N94,'Clés d''affectation'!$B$3:$E$200,2,0))</f>
        <v/>
      </c>
      <c r="P94" s="213" t="str">
        <f t="shared" si="1"/>
        <v/>
      </c>
      <c r="Q94" s="15"/>
      <c r="R94" s="189"/>
      <c r="S94" s="198"/>
      <c r="T94" s="209"/>
    </row>
    <row r="95" spans="1:20" ht="15" customHeight="1" x14ac:dyDescent="0.3">
      <c r="A95" s="209"/>
      <c r="B95" s="195"/>
      <c r="C95" s="15"/>
      <c r="D95" s="15"/>
      <c r="E95" s="15"/>
      <c r="F95" s="15"/>
      <c r="G95" s="210"/>
      <c r="H95" s="15"/>
      <c r="I95" s="196"/>
      <c r="J95" s="196"/>
      <c r="K95" s="211"/>
      <c r="L95" s="189"/>
      <c r="M95" s="189"/>
      <c r="N95" s="15"/>
      <c r="O95" s="212" t="str">
        <f>IF(ISBLANK($N95),"",VLOOKUP($N95,'Clés d''affectation'!$B$3:$E$200,2,0))</f>
        <v/>
      </c>
      <c r="P95" s="213" t="str">
        <f t="shared" si="1"/>
        <v/>
      </c>
      <c r="Q95" s="15"/>
      <c r="R95" s="189"/>
      <c r="S95" s="198"/>
      <c r="T95" s="209"/>
    </row>
    <row r="96" spans="1:20" ht="15" customHeight="1" x14ac:dyDescent="0.3">
      <c r="A96" s="209"/>
      <c r="B96" s="195"/>
      <c r="C96" s="15"/>
      <c r="D96" s="15"/>
      <c r="E96" s="15"/>
      <c r="F96" s="15"/>
      <c r="G96" s="210"/>
      <c r="H96" s="15"/>
      <c r="I96" s="196"/>
      <c r="J96" s="196"/>
      <c r="K96" s="211"/>
      <c r="L96" s="189"/>
      <c r="M96" s="189"/>
      <c r="N96" s="15"/>
      <c r="O96" s="212" t="str">
        <f>IF(ISBLANK($N96),"",VLOOKUP($N96,'Clés d''affectation'!$B$3:$E$200,2,0))</f>
        <v/>
      </c>
      <c r="P96" s="213" t="str">
        <f t="shared" si="1"/>
        <v/>
      </c>
      <c r="Q96" s="15"/>
      <c r="R96" s="189"/>
      <c r="S96" s="198"/>
      <c r="T96" s="209"/>
    </row>
    <row r="97" spans="1:20" ht="15" customHeight="1" x14ac:dyDescent="0.3">
      <c r="A97" s="209"/>
      <c r="B97" s="195"/>
      <c r="C97" s="15"/>
      <c r="D97" s="15"/>
      <c r="E97" s="15"/>
      <c r="F97" s="15"/>
      <c r="G97" s="210"/>
      <c r="H97" s="15"/>
      <c r="I97" s="196"/>
      <c r="J97" s="196"/>
      <c r="K97" s="211"/>
      <c r="L97" s="189"/>
      <c r="M97" s="189"/>
      <c r="N97" s="15"/>
      <c r="O97" s="212" t="str">
        <f>IF(ISBLANK($N97),"",VLOOKUP($N97,'Clés d''affectation'!$B$3:$E$200,2,0))</f>
        <v/>
      </c>
      <c r="P97" s="213" t="str">
        <f t="shared" si="1"/>
        <v/>
      </c>
      <c r="Q97" s="15"/>
      <c r="R97" s="189"/>
      <c r="S97" s="198"/>
      <c r="T97" s="209"/>
    </row>
    <row r="98" spans="1:20" ht="15" customHeight="1" x14ac:dyDescent="0.3">
      <c r="A98" s="209"/>
      <c r="B98" s="195"/>
      <c r="C98" s="15"/>
      <c r="D98" s="15"/>
      <c r="E98" s="15"/>
      <c r="F98" s="15"/>
      <c r="G98" s="210"/>
      <c r="H98" s="15"/>
      <c r="I98" s="196"/>
      <c r="J98" s="196"/>
      <c r="K98" s="211"/>
      <c r="L98" s="189"/>
      <c r="M98" s="189"/>
      <c r="N98" s="15"/>
      <c r="O98" s="212" t="str">
        <f>IF(ISBLANK($N98),"",VLOOKUP($N98,'Clés d''affectation'!$B$3:$E$200,2,0))</f>
        <v/>
      </c>
      <c r="P98" s="213" t="str">
        <f t="shared" si="1"/>
        <v/>
      </c>
      <c r="Q98" s="15"/>
      <c r="R98" s="189"/>
      <c r="S98" s="198"/>
      <c r="T98" s="209"/>
    </row>
    <row r="99" spans="1:20" ht="15" customHeight="1" x14ac:dyDescent="0.3">
      <c r="A99" s="209"/>
      <c r="B99" s="195"/>
      <c r="C99" s="15"/>
      <c r="D99" s="15"/>
      <c r="E99" s="15"/>
      <c r="F99" s="15"/>
      <c r="G99" s="210"/>
      <c r="H99" s="15"/>
      <c r="I99" s="196"/>
      <c r="J99" s="196"/>
      <c r="K99" s="211"/>
      <c r="L99" s="189"/>
      <c r="M99" s="189"/>
      <c r="N99" s="15"/>
      <c r="O99" s="212" t="str">
        <f>IF(ISBLANK($N99),"",VLOOKUP($N99,'Clés d''affectation'!$B$3:$E$200,2,0))</f>
        <v/>
      </c>
      <c r="P99" s="213" t="str">
        <f t="shared" si="1"/>
        <v/>
      </c>
      <c r="Q99" s="15"/>
      <c r="R99" s="189"/>
      <c r="S99" s="198"/>
      <c r="T99" s="209"/>
    </row>
    <row r="100" spans="1:20" ht="15" customHeight="1" x14ac:dyDescent="0.3">
      <c r="A100" s="209"/>
      <c r="B100" s="195"/>
      <c r="C100" s="15"/>
      <c r="D100" s="15"/>
      <c r="E100" s="15"/>
      <c r="F100" s="15"/>
      <c r="G100" s="210"/>
      <c r="H100" s="15"/>
      <c r="I100" s="196"/>
      <c r="J100" s="196"/>
      <c r="K100" s="211"/>
      <c r="L100" s="189"/>
      <c r="M100" s="189"/>
      <c r="N100" s="15"/>
      <c r="O100" s="212" t="str">
        <f>IF(ISBLANK($N100),"",VLOOKUP($N100,'Clés d''affectation'!$B$3:$E$200,2,0))</f>
        <v/>
      </c>
      <c r="P100" s="213" t="str">
        <f t="shared" si="1"/>
        <v/>
      </c>
      <c r="Q100" s="15"/>
      <c r="R100" s="189"/>
      <c r="S100" s="198"/>
      <c r="T100" s="209"/>
    </row>
    <row r="101" spans="1:20" ht="15" customHeight="1" x14ac:dyDescent="0.3">
      <c r="A101" s="209"/>
      <c r="B101" s="195"/>
      <c r="C101" s="15"/>
      <c r="D101" s="15"/>
      <c r="E101" s="15"/>
      <c r="F101" s="15"/>
      <c r="G101" s="210"/>
      <c r="H101" s="15"/>
      <c r="I101" s="196"/>
      <c r="J101" s="196"/>
      <c r="K101" s="211"/>
      <c r="L101" s="189"/>
      <c r="M101" s="189"/>
      <c r="N101" s="15"/>
      <c r="O101" s="212" t="str">
        <f>IF(ISBLANK($N101),"",VLOOKUP($N101,'Clés d''affectation'!$B$3:$E$200,2,0))</f>
        <v/>
      </c>
      <c r="P101" s="213" t="str">
        <f t="shared" si="1"/>
        <v/>
      </c>
      <c r="Q101" s="15"/>
      <c r="R101" s="189"/>
      <c r="S101" s="198"/>
      <c r="T101" s="209"/>
    </row>
    <row r="102" spans="1:20" ht="15" customHeight="1" x14ac:dyDescent="0.3">
      <c r="A102" s="209"/>
      <c r="B102" s="195"/>
      <c r="C102" s="15"/>
      <c r="D102" s="15"/>
      <c r="E102" s="15"/>
      <c r="F102" s="15"/>
      <c r="G102" s="210"/>
      <c r="H102" s="15"/>
      <c r="I102" s="196"/>
      <c r="J102" s="196"/>
      <c r="K102" s="211"/>
      <c r="L102" s="189"/>
      <c r="M102" s="189"/>
      <c r="N102" s="15"/>
      <c r="O102" s="212" t="str">
        <f>IF(ISBLANK($N102),"",VLOOKUP($N102,'Clés d''affectation'!$B$3:$E$200,2,0))</f>
        <v/>
      </c>
      <c r="P102" s="213" t="str">
        <f t="shared" si="1"/>
        <v/>
      </c>
      <c r="Q102" s="15"/>
      <c r="R102" s="189"/>
      <c r="S102" s="198"/>
      <c r="T102" s="209"/>
    </row>
    <row r="103" spans="1:20" ht="15" customHeight="1" x14ac:dyDescent="0.3">
      <c r="A103" s="209"/>
      <c r="B103" s="195"/>
      <c r="C103" s="15"/>
      <c r="D103" s="15"/>
      <c r="E103" s="15"/>
      <c r="F103" s="15"/>
      <c r="G103" s="210"/>
      <c r="H103" s="15"/>
      <c r="I103" s="196"/>
      <c r="J103" s="196"/>
      <c r="K103" s="211"/>
      <c r="L103" s="189"/>
      <c r="M103" s="189"/>
      <c r="N103" s="15"/>
      <c r="O103" s="212" t="str">
        <f>IF(ISBLANK($N103),"",VLOOKUP($N103,'Clés d''affectation'!$B$3:$E$200,2,0))</f>
        <v/>
      </c>
      <c r="P103" s="213" t="str">
        <f t="shared" si="1"/>
        <v/>
      </c>
      <c r="Q103" s="15"/>
      <c r="R103" s="189"/>
      <c r="S103" s="198"/>
      <c r="T103" s="209"/>
    </row>
    <row r="104" spans="1:20" ht="15" customHeight="1" x14ac:dyDescent="0.3">
      <c r="A104" s="209"/>
      <c r="B104" s="195"/>
      <c r="C104" s="15"/>
      <c r="D104" s="15"/>
      <c r="E104" s="15"/>
      <c r="F104" s="15"/>
      <c r="G104" s="210"/>
      <c r="H104" s="15"/>
      <c r="I104" s="196"/>
      <c r="J104" s="196"/>
      <c r="K104" s="211"/>
      <c r="L104" s="189"/>
      <c r="M104" s="189"/>
      <c r="N104" s="15"/>
      <c r="O104" s="212" t="str">
        <f>IF(ISBLANK($N104),"",VLOOKUP($N104,'Clés d''affectation'!$B$3:$E$200,2,0))</f>
        <v/>
      </c>
      <c r="P104" s="213" t="str">
        <f t="shared" si="1"/>
        <v/>
      </c>
      <c r="Q104" s="15"/>
      <c r="R104" s="189"/>
      <c r="S104" s="198"/>
      <c r="T104" s="209"/>
    </row>
    <row r="105" spans="1:20" ht="15" customHeight="1" x14ac:dyDescent="0.3">
      <c r="A105" s="209"/>
      <c r="B105" s="195"/>
      <c r="C105" s="15"/>
      <c r="D105" s="15"/>
      <c r="E105" s="15"/>
      <c r="F105" s="15"/>
      <c r="G105" s="210"/>
      <c r="H105" s="15"/>
      <c r="I105" s="196"/>
      <c r="J105" s="196"/>
      <c r="K105" s="211"/>
      <c r="L105" s="189"/>
      <c r="M105" s="189"/>
      <c r="N105" s="15"/>
      <c r="O105" s="212" t="str">
        <f>IF(ISBLANK($N105),"",VLOOKUP($N105,'Clés d''affectation'!$B$3:$E$200,2,0))</f>
        <v/>
      </c>
      <c r="P105" s="213" t="str">
        <f t="shared" si="1"/>
        <v/>
      </c>
      <c r="Q105" s="15"/>
      <c r="R105" s="189"/>
      <c r="S105" s="198"/>
      <c r="T105" s="209"/>
    </row>
    <row r="106" spans="1:20" ht="15" customHeight="1" x14ac:dyDescent="0.3">
      <c r="A106" s="209"/>
      <c r="B106" s="195"/>
      <c r="C106" s="15"/>
      <c r="D106" s="15"/>
      <c r="E106" s="15"/>
      <c r="F106" s="15"/>
      <c r="G106" s="210"/>
      <c r="H106" s="15"/>
      <c r="I106" s="196"/>
      <c r="J106" s="196"/>
      <c r="K106" s="211"/>
      <c r="L106" s="189"/>
      <c r="M106" s="189"/>
      <c r="N106" s="15"/>
      <c r="O106" s="212" t="str">
        <f>IF(ISBLANK($N106),"",VLOOKUP($N106,'Clés d''affectation'!$B$3:$E$200,2,0))</f>
        <v/>
      </c>
      <c r="P106" s="213" t="str">
        <f t="shared" si="1"/>
        <v/>
      </c>
      <c r="Q106" s="15"/>
      <c r="R106" s="189"/>
      <c r="S106" s="198"/>
      <c r="T106" s="209"/>
    </row>
    <row r="107" spans="1:20" ht="15" customHeight="1" x14ac:dyDescent="0.3">
      <c r="A107" s="209"/>
      <c r="B107" s="195"/>
      <c r="C107" s="15"/>
      <c r="D107" s="15"/>
      <c r="E107" s="15"/>
      <c r="F107" s="15"/>
      <c r="G107" s="210"/>
      <c r="H107" s="15"/>
      <c r="I107" s="196"/>
      <c r="J107" s="196"/>
      <c r="K107" s="211"/>
      <c r="L107" s="189"/>
      <c r="M107" s="189"/>
      <c r="N107" s="15"/>
      <c r="O107" s="212" t="str">
        <f>IF(ISBLANK($N107),"",VLOOKUP($N107,'Clés d''affectation'!$B$3:$E$200,2,0))</f>
        <v/>
      </c>
      <c r="P107" s="213" t="str">
        <f t="shared" si="1"/>
        <v/>
      </c>
      <c r="Q107" s="15"/>
      <c r="R107" s="189"/>
      <c r="S107" s="198"/>
      <c r="T107" s="209"/>
    </row>
    <row r="108" spans="1:20" ht="15" customHeight="1" x14ac:dyDescent="0.3">
      <c r="A108" s="209"/>
      <c r="B108" s="195"/>
      <c r="C108" s="15"/>
      <c r="D108" s="15"/>
      <c r="E108" s="15"/>
      <c r="F108" s="15"/>
      <c r="G108" s="210"/>
      <c r="H108" s="15"/>
      <c r="I108" s="196"/>
      <c r="J108" s="196"/>
      <c r="K108" s="211"/>
      <c r="L108" s="189"/>
      <c r="M108" s="189"/>
      <c r="N108" s="15"/>
      <c r="O108" s="212" t="str">
        <f>IF(ISBLANK($N108),"",VLOOKUP($N108,'Clés d''affectation'!$B$3:$E$200,2,0))</f>
        <v/>
      </c>
      <c r="P108" s="213" t="str">
        <f t="shared" si="1"/>
        <v/>
      </c>
      <c r="Q108" s="15"/>
      <c r="R108" s="189"/>
      <c r="S108" s="198"/>
      <c r="T108" s="209"/>
    </row>
    <row r="109" spans="1:20" ht="15" customHeight="1" x14ac:dyDescent="0.3">
      <c r="A109" s="209"/>
      <c r="B109" s="195"/>
      <c r="C109" s="15"/>
      <c r="D109" s="15"/>
      <c r="E109" s="15"/>
      <c r="F109" s="15"/>
      <c r="G109" s="210"/>
      <c r="H109" s="15"/>
      <c r="I109" s="196"/>
      <c r="J109" s="196"/>
      <c r="K109" s="211"/>
      <c r="L109" s="189"/>
      <c r="M109" s="189"/>
      <c r="N109" s="15"/>
      <c r="O109" s="212" t="str">
        <f>IF(ISBLANK($N109),"",VLOOKUP($N109,'Clés d''affectation'!$B$3:$E$200,2,0))</f>
        <v/>
      </c>
      <c r="P109" s="213" t="str">
        <f t="shared" si="1"/>
        <v/>
      </c>
      <c r="Q109" s="15"/>
      <c r="R109" s="189"/>
      <c r="S109" s="198"/>
      <c r="T109" s="209"/>
    </row>
    <row r="110" spans="1:20" ht="15" customHeight="1" x14ac:dyDescent="0.3">
      <c r="A110" s="209"/>
      <c r="B110" s="195"/>
      <c r="C110" s="15"/>
      <c r="D110" s="15"/>
      <c r="E110" s="15"/>
      <c r="F110" s="15"/>
      <c r="G110" s="210"/>
      <c r="H110" s="15"/>
      <c r="I110" s="196"/>
      <c r="J110" s="196"/>
      <c r="K110" s="211"/>
      <c r="L110" s="189"/>
      <c r="M110" s="189"/>
      <c r="N110" s="15"/>
      <c r="O110" s="212" t="str">
        <f>IF(ISBLANK($N110),"",VLOOKUP($N110,'Clés d''affectation'!$B$3:$E$200,2,0))</f>
        <v/>
      </c>
      <c r="P110" s="213" t="str">
        <f t="shared" si="1"/>
        <v/>
      </c>
      <c r="Q110" s="15"/>
      <c r="R110" s="189"/>
      <c r="S110" s="198"/>
      <c r="T110" s="209"/>
    </row>
    <row r="111" spans="1:20" ht="15" customHeight="1" x14ac:dyDescent="0.3">
      <c r="A111" s="209"/>
      <c r="B111" s="195"/>
      <c r="C111" s="15"/>
      <c r="D111" s="15"/>
      <c r="E111" s="15"/>
      <c r="F111" s="15"/>
      <c r="G111" s="210"/>
      <c r="H111" s="15"/>
      <c r="I111" s="196"/>
      <c r="J111" s="196"/>
      <c r="K111" s="211"/>
      <c r="L111" s="189"/>
      <c r="M111" s="189"/>
      <c r="N111" s="15"/>
      <c r="O111" s="212" t="str">
        <f>IF(ISBLANK($N111),"",VLOOKUP($N111,'Clés d''affectation'!$B$3:$E$200,2,0))</f>
        <v/>
      </c>
      <c r="P111" s="213" t="str">
        <f t="shared" si="1"/>
        <v/>
      </c>
      <c r="Q111" s="15"/>
      <c r="R111" s="189"/>
      <c r="S111" s="198"/>
      <c r="T111" s="209"/>
    </row>
    <row r="112" spans="1:20" ht="15" customHeight="1" x14ac:dyDescent="0.3">
      <c r="A112" s="209"/>
      <c r="B112" s="195"/>
      <c r="C112" s="15"/>
      <c r="D112" s="15"/>
      <c r="E112" s="15"/>
      <c r="F112" s="15"/>
      <c r="G112" s="210"/>
      <c r="H112" s="15"/>
      <c r="I112" s="196"/>
      <c r="J112" s="196"/>
      <c r="K112" s="211"/>
      <c r="L112" s="189"/>
      <c r="M112" s="189"/>
      <c r="N112" s="15"/>
      <c r="O112" s="212" t="str">
        <f>IF(ISBLANK($N112),"",VLOOKUP($N112,'Clés d''affectation'!$B$3:$E$200,2,0))</f>
        <v/>
      </c>
      <c r="P112" s="213" t="str">
        <f t="shared" si="1"/>
        <v/>
      </c>
      <c r="Q112" s="15"/>
      <c r="R112" s="189"/>
      <c r="S112" s="198"/>
      <c r="T112" s="209"/>
    </row>
    <row r="113" spans="1:20" ht="15" customHeight="1" x14ac:dyDescent="0.3">
      <c r="A113" s="209"/>
      <c r="B113" s="195"/>
      <c r="C113" s="15"/>
      <c r="D113" s="15"/>
      <c r="E113" s="15"/>
      <c r="F113" s="15"/>
      <c r="G113" s="210"/>
      <c r="H113" s="15"/>
      <c r="I113" s="196"/>
      <c r="J113" s="196"/>
      <c r="K113" s="211"/>
      <c r="L113" s="189"/>
      <c r="M113" s="189"/>
      <c r="N113" s="15"/>
      <c r="O113" s="212" t="str">
        <f>IF(ISBLANK($N113),"",VLOOKUP($N113,'Clés d''affectation'!$B$3:$E$200,2,0))</f>
        <v/>
      </c>
      <c r="P113" s="213" t="str">
        <f t="shared" si="1"/>
        <v/>
      </c>
      <c r="Q113" s="15"/>
      <c r="R113" s="189"/>
      <c r="S113" s="198"/>
      <c r="T113" s="209"/>
    </row>
    <row r="114" spans="1:20" ht="15" customHeight="1" x14ac:dyDescent="0.3">
      <c r="A114" s="209"/>
      <c r="B114" s="195"/>
      <c r="C114" s="15"/>
      <c r="D114" s="15"/>
      <c r="E114" s="15"/>
      <c r="F114" s="15"/>
      <c r="G114" s="210"/>
      <c r="H114" s="15"/>
      <c r="I114" s="196"/>
      <c r="J114" s="196"/>
      <c r="K114" s="211"/>
      <c r="L114" s="189"/>
      <c r="M114" s="189"/>
      <c r="N114" s="15"/>
      <c r="O114" s="212" t="str">
        <f>IF(ISBLANK($N114),"",VLOOKUP($N114,'Clés d''affectation'!$B$3:$E$200,2,0))</f>
        <v/>
      </c>
      <c r="P114" s="213" t="str">
        <f t="shared" si="1"/>
        <v/>
      </c>
      <c r="Q114" s="15"/>
      <c r="R114" s="189"/>
      <c r="S114" s="198"/>
      <c r="T114" s="209"/>
    </row>
    <row r="115" spans="1:20" ht="15" customHeight="1" x14ac:dyDescent="0.3">
      <c r="A115" s="209"/>
      <c r="B115" s="195"/>
      <c r="C115" s="15"/>
      <c r="D115" s="15"/>
      <c r="E115" s="15"/>
      <c r="F115" s="15"/>
      <c r="G115" s="210"/>
      <c r="H115" s="15"/>
      <c r="I115" s="196"/>
      <c r="J115" s="196"/>
      <c r="K115" s="211"/>
      <c r="L115" s="189"/>
      <c r="M115" s="189"/>
      <c r="N115" s="15"/>
      <c r="O115" s="212" t="str">
        <f>IF(ISBLANK($N115),"",VLOOKUP($N115,'Clés d''affectation'!$B$3:$E$200,2,0))</f>
        <v/>
      </c>
      <c r="P115" s="213" t="str">
        <f t="shared" si="1"/>
        <v/>
      </c>
      <c r="Q115" s="15"/>
      <c r="R115" s="189"/>
      <c r="S115" s="198"/>
      <c r="T115" s="209"/>
    </row>
    <row r="116" spans="1:20" ht="15" customHeight="1" x14ac:dyDescent="0.3">
      <c r="A116" s="209"/>
      <c r="B116" s="195"/>
      <c r="C116" s="15"/>
      <c r="D116" s="15"/>
      <c r="E116" s="15"/>
      <c r="F116" s="15"/>
      <c r="G116" s="210"/>
      <c r="H116" s="15"/>
      <c r="I116" s="196"/>
      <c r="J116" s="196"/>
      <c r="K116" s="211"/>
      <c r="L116" s="189"/>
      <c r="M116" s="189"/>
      <c r="N116" s="15"/>
      <c r="O116" s="212" t="str">
        <f>IF(ISBLANK($N116),"",VLOOKUP($N116,'Clés d''affectation'!$B$3:$E$200,2,0))</f>
        <v/>
      </c>
      <c r="P116" s="213" t="str">
        <f t="shared" si="1"/>
        <v/>
      </c>
      <c r="Q116" s="15"/>
      <c r="R116" s="189"/>
      <c r="S116" s="198"/>
      <c r="T116" s="209"/>
    </row>
    <row r="117" spans="1:20" ht="15" customHeight="1" x14ac:dyDescent="0.3">
      <c r="A117" s="209"/>
      <c r="B117" s="195"/>
      <c r="C117" s="15"/>
      <c r="D117" s="15"/>
      <c r="E117" s="15"/>
      <c r="F117" s="15"/>
      <c r="G117" s="210"/>
      <c r="H117" s="15"/>
      <c r="I117" s="196"/>
      <c r="J117" s="196"/>
      <c r="K117" s="211"/>
      <c r="L117" s="189"/>
      <c r="M117" s="189"/>
      <c r="N117" s="15"/>
      <c r="O117" s="212" t="str">
        <f>IF(ISBLANK($N117),"",VLOOKUP($N117,'Clés d''affectation'!$B$3:$E$200,2,0))</f>
        <v/>
      </c>
      <c r="P117" s="213" t="str">
        <f t="shared" si="1"/>
        <v/>
      </c>
      <c r="Q117" s="15"/>
      <c r="R117" s="189"/>
      <c r="S117" s="198"/>
      <c r="T117" s="209"/>
    </row>
    <row r="118" spans="1:20" ht="15" customHeight="1" x14ac:dyDescent="0.3">
      <c r="A118" s="209"/>
      <c r="B118" s="195"/>
      <c r="C118" s="15"/>
      <c r="D118" s="15"/>
      <c r="E118" s="15"/>
      <c r="F118" s="15"/>
      <c r="G118" s="210"/>
      <c r="H118" s="15"/>
      <c r="I118" s="196"/>
      <c r="J118" s="196"/>
      <c r="K118" s="211"/>
      <c r="L118" s="189"/>
      <c r="M118" s="189"/>
      <c r="N118" s="15"/>
      <c r="O118" s="212" t="str">
        <f>IF(ISBLANK($N118),"",VLOOKUP($N118,'Clés d''affectation'!$B$3:$E$200,2,0))</f>
        <v/>
      </c>
      <c r="P118" s="213" t="str">
        <f t="shared" si="1"/>
        <v/>
      </c>
      <c r="Q118" s="15"/>
      <c r="R118" s="189"/>
      <c r="S118" s="198"/>
      <c r="T118" s="209"/>
    </row>
    <row r="119" spans="1:20" ht="15" customHeight="1" x14ac:dyDescent="0.3">
      <c r="A119" s="209"/>
      <c r="B119" s="195"/>
      <c r="C119" s="15"/>
      <c r="D119" s="15"/>
      <c r="E119" s="15"/>
      <c r="F119" s="15"/>
      <c r="G119" s="210"/>
      <c r="H119" s="15"/>
      <c r="I119" s="196"/>
      <c r="J119" s="196"/>
      <c r="K119" s="211"/>
      <c r="L119" s="189"/>
      <c r="M119" s="189"/>
      <c r="N119" s="15"/>
      <c r="O119" s="212" t="str">
        <f>IF(ISBLANK($N119),"",VLOOKUP($N119,'Clés d''affectation'!$B$3:$E$200,2,0))</f>
        <v/>
      </c>
      <c r="P119" s="213" t="str">
        <f t="shared" si="1"/>
        <v/>
      </c>
      <c r="Q119" s="15"/>
      <c r="R119" s="189"/>
      <c r="S119" s="198"/>
      <c r="T119" s="209"/>
    </row>
    <row r="120" spans="1:20" ht="15" customHeight="1" x14ac:dyDescent="0.3">
      <c r="A120" s="209"/>
      <c r="B120" s="195"/>
      <c r="C120" s="15"/>
      <c r="D120" s="15"/>
      <c r="E120" s="15"/>
      <c r="F120" s="15"/>
      <c r="G120" s="210"/>
      <c r="H120" s="15"/>
      <c r="I120" s="196"/>
      <c r="J120" s="196"/>
      <c r="K120" s="211"/>
      <c r="L120" s="189"/>
      <c r="M120" s="189"/>
      <c r="N120" s="15"/>
      <c r="O120" s="212" t="str">
        <f>IF(ISBLANK($N120),"",VLOOKUP($N120,'Clés d''affectation'!$B$3:$E$200,2,0))</f>
        <v/>
      </c>
      <c r="P120" s="213" t="str">
        <f t="shared" si="1"/>
        <v/>
      </c>
      <c r="Q120" s="15"/>
      <c r="R120" s="189"/>
      <c r="S120" s="198"/>
      <c r="T120" s="209"/>
    </row>
    <row r="121" spans="1:20" ht="15" customHeight="1" x14ac:dyDescent="0.3">
      <c r="A121" s="209"/>
      <c r="B121" s="195"/>
      <c r="C121" s="15"/>
      <c r="D121" s="15"/>
      <c r="E121" s="15"/>
      <c r="F121" s="15"/>
      <c r="G121" s="210"/>
      <c r="H121" s="15"/>
      <c r="I121" s="196"/>
      <c r="J121" s="196"/>
      <c r="K121" s="211"/>
      <c r="L121" s="189"/>
      <c r="M121" s="189"/>
      <c r="N121" s="15"/>
      <c r="O121" s="212" t="str">
        <f>IF(ISBLANK($N121),"",VLOOKUP($N121,'Clés d''affectation'!$B$3:$E$200,2,0))</f>
        <v/>
      </c>
      <c r="P121" s="213" t="str">
        <f t="shared" si="1"/>
        <v/>
      </c>
      <c r="Q121" s="15"/>
      <c r="R121" s="189"/>
      <c r="S121" s="198"/>
      <c r="T121" s="209"/>
    </row>
    <row r="122" spans="1:20" ht="15" customHeight="1" x14ac:dyDescent="0.3">
      <c r="A122" s="209"/>
      <c r="B122" s="195"/>
      <c r="C122" s="15"/>
      <c r="D122" s="15"/>
      <c r="E122" s="15"/>
      <c r="F122" s="15"/>
      <c r="G122" s="210"/>
      <c r="H122" s="15"/>
      <c r="I122" s="196"/>
      <c r="J122" s="196"/>
      <c r="K122" s="211"/>
      <c r="L122" s="189"/>
      <c r="M122" s="189"/>
      <c r="N122" s="15"/>
      <c r="O122" s="212" t="str">
        <f>IF(ISBLANK($N122),"",VLOOKUP($N122,'Clés d''affectation'!$B$3:$E$200,2,0))</f>
        <v/>
      </c>
      <c r="P122" s="213" t="str">
        <f t="shared" si="1"/>
        <v/>
      </c>
      <c r="Q122" s="15"/>
      <c r="R122" s="189"/>
      <c r="S122" s="198"/>
      <c r="T122" s="209"/>
    </row>
    <row r="123" spans="1:20" ht="15" customHeight="1" x14ac:dyDescent="0.3">
      <c r="A123" s="209"/>
      <c r="B123" s="195"/>
      <c r="C123" s="15"/>
      <c r="D123" s="15"/>
      <c r="E123" s="15"/>
      <c r="F123" s="15"/>
      <c r="G123" s="210"/>
      <c r="H123" s="15"/>
      <c r="I123" s="196"/>
      <c r="J123" s="196"/>
      <c r="K123" s="211"/>
      <c r="L123" s="189"/>
      <c r="M123" s="189"/>
      <c r="N123" s="15"/>
      <c r="O123" s="212" t="str">
        <f>IF(ISBLANK($N123),"",VLOOKUP($N123,'Clés d''affectation'!$B$3:$E$200,2,0))</f>
        <v/>
      </c>
      <c r="P123" s="213" t="str">
        <f t="shared" si="1"/>
        <v/>
      </c>
      <c r="Q123" s="15"/>
      <c r="R123" s="189"/>
      <c r="S123" s="198"/>
      <c r="T123" s="209"/>
    </row>
    <row r="124" spans="1:20" ht="15" customHeight="1" x14ac:dyDescent="0.3">
      <c r="A124" s="209"/>
      <c r="B124" s="195"/>
      <c r="C124" s="15"/>
      <c r="D124" s="15"/>
      <c r="E124" s="15"/>
      <c r="F124" s="15"/>
      <c r="G124" s="210"/>
      <c r="H124" s="15"/>
      <c r="I124" s="196"/>
      <c r="J124" s="196"/>
      <c r="K124" s="211"/>
      <c r="L124" s="189"/>
      <c r="M124" s="189"/>
      <c r="N124" s="15"/>
      <c r="O124" s="212" t="str">
        <f>IF(ISBLANK($N124),"",VLOOKUP($N124,'Clés d''affectation'!$B$3:$E$200,2,0))</f>
        <v/>
      </c>
      <c r="P124" s="213" t="str">
        <f t="shared" si="1"/>
        <v/>
      </c>
      <c r="Q124" s="15"/>
      <c r="R124" s="189"/>
      <c r="S124" s="198"/>
      <c r="T124" s="209"/>
    </row>
    <row r="125" spans="1:20" ht="15" customHeight="1" x14ac:dyDescent="0.3">
      <c r="A125" s="209"/>
      <c r="B125" s="195"/>
      <c r="C125" s="15"/>
      <c r="D125" s="15"/>
      <c r="E125" s="15"/>
      <c r="F125" s="15"/>
      <c r="G125" s="210"/>
      <c r="H125" s="15"/>
      <c r="I125" s="196"/>
      <c r="J125" s="196"/>
      <c r="K125" s="211"/>
      <c r="L125" s="189"/>
      <c r="M125" s="189"/>
      <c r="N125" s="15"/>
      <c r="O125" s="212" t="str">
        <f>IF(ISBLANK($N125),"",VLOOKUP($N125,'Clés d''affectation'!$B$3:$E$200,2,0))</f>
        <v/>
      </c>
      <c r="P125" s="213" t="str">
        <f t="shared" si="1"/>
        <v/>
      </c>
      <c r="Q125" s="15"/>
      <c r="R125" s="189"/>
      <c r="S125" s="198"/>
      <c r="T125" s="209"/>
    </row>
    <row r="126" spans="1:20" ht="15" customHeight="1" x14ac:dyDescent="0.3">
      <c r="A126" s="209"/>
      <c r="B126" s="195"/>
      <c r="C126" s="15"/>
      <c r="D126" s="15"/>
      <c r="E126" s="15"/>
      <c r="F126" s="15"/>
      <c r="G126" s="210"/>
      <c r="H126" s="15"/>
      <c r="I126" s="196"/>
      <c r="J126" s="196"/>
      <c r="K126" s="211"/>
      <c r="L126" s="189"/>
      <c r="M126" s="189"/>
      <c r="N126" s="15"/>
      <c r="O126" s="212" t="str">
        <f>IF(ISBLANK($N126),"",VLOOKUP($N126,'Clés d''affectation'!$B$3:$E$200,2,0))</f>
        <v/>
      </c>
      <c r="P126" s="213" t="str">
        <f t="shared" si="1"/>
        <v/>
      </c>
      <c r="Q126" s="15"/>
      <c r="R126" s="189"/>
      <c r="S126" s="198"/>
      <c r="T126" s="209"/>
    </row>
    <row r="127" spans="1:20" ht="15" customHeight="1" x14ac:dyDescent="0.3">
      <c r="A127" s="209"/>
      <c r="B127" s="195"/>
      <c r="C127" s="15"/>
      <c r="D127" s="15"/>
      <c r="E127" s="15"/>
      <c r="F127" s="15"/>
      <c r="G127" s="210"/>
      <c r="H127" s="15"/>
      <c r="I127" s="196"/>
      <c r="J127" s="196"/>
      <c r="K127" s="211"/>
      <c r="L127" s="189"/>
      <c r="M127" s="189"/>
      <c r="N127" s="15"/>
      <c r="O127" s="212" t="str">
        <f>IF(ISBLANK($N127),"",VLOOKUP($N127,'Clés d''affectation'!$B$3:$E$200,2,0))</f>
        <v/>
      </c>
      <c r="P127" s="213" t="str">
        <f t="shared" si="1"/>
        <v/>
      </c>
      <c r="Q127" s="15"/>
      <c r="R127" s="189"/>
      <c r="S127" s="198"/>
      <c r="T127" s="209"/>
    </row>
    <row r="128" spans="1:20" ht="15" customHeight="1" x14ac:dyDescent="0.3">
      <c r="A128" s="209"/>
      <c r="B128" s="195"/>
      <c r="C128" s="15"/>
      <c r="D128" s="15"/>
      <c r="E128" s="15"/>
      <c r="F128" s="15"/>
      <c r="G128" s="210"/>
      <c r="H128" s="15"/>
      <c r="I128" s="196"/>
      <c r="J128" s="196"/>
      <c r="K128" s="211"/>
      <c r="L128" s="189"/>
      <c r="M128" s="189"/>
      <c r="N128" s="15"/>
      <c r="O128" s="212" t="str">
        <f>IF(ISBLANK($N128),"",VLOOKUP($N128,'Clés d''affectation'!$B$3:$E$200,2,0))</f>
        <v/>
      </c>
      <c r="P128" s="213" t="str">
        <f t="shared" si="1"/>
        <v/>
      </c>
      <c r="Q128" s="15"/>
      <c r="R128" s="189"/>
      <c r="S128" s="198"/>
      <c r="T128" s="209"/>
    </row>
    <row r="129" spans="1:20" ht="15" customHeight="1" x14ac:dyDescent="0.3">
      <c r="A129" s="209"/>
      <c r="B129" s="195"/>
      <c r="C129" s="15"/>
      <c r="D129" s="15"/>
      <c r="E129" s="15"/>
      <c r="F129" s="15"/>
      <c r="G129" s="210"/>
      <c r="H129" s="15"/>
      <c r="I129" s="196"/>
      <c r="J129" s="196"/>
      <c r="K129" s="211"/>
      <c r="L129" s="189"/>
      <c r="M129" s="189"/>
      <c r="N129" s="15"/>
      <c r="O129" s="212" t="str">
        <f>IF(ISBLANK($N129),"",VLOOKUP($N129,'Clés d''affectation'!$B$3:$E$200,2,0))</f>
        <v/>
      </c>
      <c r="P129" s="213" t="str">
        <f t="shared" si="1"/>
        <v/>
      </c>
      <c r="Q129" s="15"/>
      <c r="R129" s="189"/>
      <c r="S129" s="198"/>
      <c r="T129" s="209"/>
    </row>
    <row r="130" spans="1:20" ht="15" customHeight="1" x14ac:dyDescent="0.3">
      <c r="A130" s="209"/>
      <c r="B130" s="195"/>
      <c r="C130" s="15"/>
      <c r="D130" s="15"/>
      <c r="E130" s="15"/>
      <c r="F130" s="15"/>
      <c r="G130" s="210"/>
      <c r="H130" s="15"/>
      <c r="I130" s="196"/>
      <c r="J130" s="196"/>
      <c r="K130" s="211"/>
      <c r="L130" s="189"/>
      <c r="M130" s="189"/>
      <c r="N130" s="15"/>
      <c r="O130" s="212" t="str">
        <f>IF(ISBLANK($N130),"",VLOOKUP($N130,'Clés d''affectation'!$B$3:$E$200,2,0))</f>
        <v/>
      </c>
      <c r="P130" s="213" t="str">
        <f t="shared" si="1"/>
        <v/>
      </c>
      <c r="Q130" s="15"/>
      <c r="R130" s="189"/>
      <c r="S130" s="198"/>
      <c r="T130" s="209"/>
    </row>
    <row r="131" spans="1:20" ht="15" customHeight="1" x14ac:dyDescent="0.3">
      <c r="A131" s="209"/>
      <c r="B131" s="195"/>
      <c r="C131" s="15"/>
      <c r="D131" s="15"/>
      <c r="E131" s="15"/>
      <c r="F131" s="15"/>
      <c r="G131" s="210"/>
      <c r="H131" s="15"/>
      <c r="I131" s="196"/>
      <c r="J131" s="196"/>
      <c r="K131" s="211"/>
      <c r="L131" s="189"/>
      <c r="M131" s="189"/>
      <c r="N131" s="15"/>
      <c r="O131" s="212" t="str">
        <f>IF(ISBLANK($N131),"",VLOOKUP($N131,'Clés d''affectation'!$B$3:$E$200,2,0))</f>
        <v/>
      </c>
      <c r="P131" s="213" t="str">
        <f t="shared" ref="P131:P194" si="2">IF(ISBLANK($N131),"",$M131*$O131)</f>
        <v/>
      </c>
      <c r="Q131" s="15"/>
      <c r="R131" s="189"/>
      <c r="S131" s="198"/>
      <c r="T131" s="209"/>
    </row>
    <row r="132" spans="1:20" ht="15" customHeight="1" x14ac:dyDescent="0.3">
      <c r="A132" s="209"/>
      <c r="B132" s="195"/>
      <c r="C132" s="15"/>
      <c r="D132" s="15"/>
      <c r="E132" s="15"/>
      <c r="F132" s="15"/>
      <c r="G132" s="210"/>
      <c r="H132" s="15"/>
      <c r="I132" s="196"/>
      <c r="J132" s="196"/>
      <c r="K132" s="211"/>
      <c r="L132" s="189"/>
      <c r="M132" s="189"/>
      <c r="N132" s="15"/>
      <c r="O132" s="212" t="str">
        <f>IF(ISBLANK($N132),"",VLOOKUP($N132,'Clés d''affectation'!$B$3:$E$200,2,0))</f>
        <v/>
      </c>
      <c r="P132" s="213" t="str">
        <f t="shared" si="2"/>
        <v/>
      </c>
      <c r="Q132" s="15"/>
      <c r="R132" s="189"/>
      <c r="S132" s="198"/>
      <c r="T132" s="209"/>
    </row>
    <row r="133" spans="1:20" ht="15" customHeight="1" x14ac:dyDescent="0.3">
      <c r="A133" s="209"/>
      <c r="B133" s="195"/>
      <c r="C133" s="15"/>
      <c r="D133" s="15"/>
      <c r="E133" s="15"/>
      <c r="F133" s="15"/>
      <c r="G133" s="210"/>
      <c r="H133" s="15"/>
      <c r="I133" s="196"/>
      <c r="J133" s="196"/>
      <c r="K133" s="211"/>
      <c r="L133" s="189"/>
      <c r="M133" s="189"/>
      <c r="N133" s="15"/>
      <c r="O133" s="212" t="str">
        <f>IF(ISBLANK($N133),"",VLOOKUP($N133,'Clés d''affectation'!$B$3:$E$200,2,0))</f>
        <v/>
      </c>
      <c r="P133" s="213" t="str">
        <f t="shared" si="2"/>
        <v/>
      </c>
      <c r="Q133" s="15"/>
      <c r="R133" s="189"/>
      <c r="S133" s="198"/>
      <c r="T133" s="209"/>
    </row>
    <row r="134" spans="1:20" ht="15" customHeight="1" x14ac:dyDescent="0.3">
      <c r="A134" s="209"/>
      <c r="B134" s="195"/>
      <c r="C134" s="15"/>
      <c r="D134" s="15"/>
      <c r="E134" s="15"/>
      <c r="F134" s="15"/>
      <c r="G134" s="210"/>
      <c r="H134" s="15"/>
      <c r="I134" s="196"/>
      <c r="J134" s="196"/>
      <c r="K134" s="211"/>
      <c r="L134" s="189"/>
      <c r="M134" s="189"/>
      <c r="N134" s="15"/>
      <c r="O134" s="212" t="str">
        <f>IF(ISBLANK($N134),"",VLOOKUP($N134,'Clés d''affectation'!$B$3:$E$200,2,0))</f>
        <v/>
      </c>
      <c r="P134" s="213" t="str">
        <f t="shared" si="2"/>
        <v/>
      </c>
      <c r="Q134" s="15"/>
      <c r="R134" s="189"/>
      <c r="S134" s="198"/>
      <c r="T134" s="209"/>
    </row>
    <row r="135" spans="1:20" ht="15" customHeight="1" x14ac:dyDescent="0.3">
      <c r="A135" s="209"/>
      <c r="B135" s="195"/>
      <c r="C135" s="15"/>
      <c r="D135" s="15"/>
      <c r="E135" s="15"/>
      <c r="F135" s="15"/>
      <c r="G135" s="210"/>
      <c r="H135" s="15"/>
      <c r="I135" s="196"/>
      <c r="J135" s="196"/>
      <c r="K135" s="211"/>
      <c r="L135" s="189"/>
      <c r="M135" s="189"/>
      <c r="N135" s="15"/>
      <c r="O135" s="212" t="str">
        <f>IF(ISBLANK($N135),"",VLOOKUP($N135,'Clés d''affectation'!$B$3:$E$200,2,0))</f>
        <v/>
      </c>
      <c r="P135" s="213" t="str">
        <f t="shared" si="2"/>
        <v/>
      </c>
      <c r="Q135" s="15"/>
      <c r="R135" s="189"/>
      <c r="S135" s="198"/>
      <c r="T135" s="209"/>
    </row>
    <row r="136" spans="1:20" ht="15" customHeight="1" x14ac:dyDescent="0.3">
      <c r="A136" s="209"/>
      <c r="B136" s="195"/>
      <c r="C136" s="15"/>
      <c r="D136" s="15"/>
      <c r="E136" s="15"/>
      <c r="F136" s="15"/>
      <c r="G136" s="210"/>
      <c r="H136" s="15"/>
      <c r="I136" s="196"/>
      <c r="J136" s="196"/>
      <c r="K136" s="211"/>
      <c r="L136" s="189"/>
      <c r="M136" s="189"/>
      <c r="N136" s="15"/>
      <c r="O136" s="212" t="str">
        <f>IF(ISBLANK($N136),"",VLOOKUP($N136,'Clés d''affectation'!$B$3:$E$200,2,0))</f>
        <v/>
      </c>
      <c r="P136" s="213" t="str">
        <f t="shared" si="2"/>
        <v/>
      </c>
      <c r="Q136" s="15"/>
      <c r="R136" s="189"/>
      <c r="S136" s="198"/>
      <c r="T136" s="209"/>
    </row>
    <row r="137" spans="1:20" ht="15" customHeight="1" x14ac:dyDescent="0.3">
      <c r="A137" s="209"/>
      <c r="B137" s="195"/>
      <c r="C137" s="15"/>
      <c r="D137" s="15"/>
      <c r="E137" s="15"/>
      <c r="F137" s="15"/>
      <c r="G137" s="210"/>
      <c r="H137" s="15"/>
      <c r="I137" s="196"/>
      <c r="J137" s="196"/>
      <c r="K137" s="211"/>
      <c r="L137" s="189"/>
      <c r="M137" s="189"/>
      <c r="N137" s="15"/>
      <c r="O137" s="212" t="str">
        <f>IF(ISBLANK($N137),"",VLOOKUP($N137,'Clés d''affectation'!$B$3:$E$200,2,0))</f>
        <v/>
      </c>
      <c r="P137" s="213" t="str">
        <f t="shared" si="2"/>
        <v/>
      </c>
      <c r="Q137" s="15"/>
      <c r="R137" s="189"/>
      <c r="S137" s="198"/>
      <c r="T137" s="209"/>
    </row>
    <row r="138" spans="1:20" ht="15" customHeight="1" x14ac:dyDescent="0.3">
      <c r="A138" s="209"/>
      <c r="B138" s="195"/>
      <c r="C138" s="15"/>
      <c r="D138" s="15"/>
      <c r="E138" s="15"/>
      <c r="F138" s="15"/>
      <c r="G138" s="210"/>
      <c r="H138" s="15"/>
      <c r="I138" s="196"/>
      <c r="J138" s="196"/>
      <c r="K138" s="211"/>
      <c r="L138" s="189"/>
      <c r="M138" s="189"/>
      <c r="N138" s="15"/>
      <c r="O138" s="212" t="str">
        <f>IF(ISBLANK($N138),"",VLOOKUP($N138,'Clés d''affectation'!$B$3:$E$200,2,0))</f>
        <v/>
      </c>
      <c r="P138" s="213" t="str">
        <f t="shared" si="2"/>
        <v/>
      </c>
      <c r="Q138" s="15"/>
      <c r="R138" s="189"/>
      <c r="S138" s="198"/>
      <c r="T138" s="209"/>
    </row>
    <row r="139" spans="1:20" ht="15" customHeight="1" x14ac:dyDescent="0.3">
      <c r="A139" s="209"/>
      <c r="B139" s="195"/>
      <c r="C139" s="15"/>
      <c r="D139" s="15"/>
      <c r="E139" s="15"/>
      <c r="F139" s="15"/>
      <c r="G139" s="210"/>
      <c r="H139" s="15"/>
      <c r="I139" s="196"/>
      <c r="J139" s="196"/>
      <c r="K139" s="211"/>
      <c r="L139" s="189"/>
      <c r="M139" s="189"/>
      <c r="N139" s="15"/>
      <c r="O139" s="212" t="str">
        <f>IF(ISBLANK($N139),"",VLOOKUP($N139,'Clés d''affectation'!$B$3:$E$200,2,0))</f>
        <v/>
      </c>
      <c r="P139" s="213" t="str">
        <f t="shared" si="2"/>
        <v/>
      </c>
      <c r="Q139" s="15"/>
      <c r="R139" s="189"/>
      <c r="S139" s="198"/>
      <c r="T139" s="209"/>
    </row>
    <row r="140" spans="1:20" ht="15" customHeight="1" x14ac:dyDescent="0.3">
      <c r="A140" s="209"/>
      <c r="B140" s="195"/>
      <c r="C140" s="15"/>
      <c r="D140" s="15"/>
      <c r="E140" s="15"/>
      <c r="F140" s="15"/>
      <c r="G140" s="210"/>
      <c r="H140" s="15"/>
      <c r="I140" s="196"/>
      <c r="J140" s="196"/>
      <c r="K140" s="211"/>
      <c r="L140" s="189"/>
      <c r="M140" s="189"/>
      <c r="N140" s="15"/>
      <c r="O140" s="212" t="str">
        <f>IF(ISBLANK($N140),"",VLOOKUP($N140,'Clés d''affectation'!$B$3:$E$200,2,0))</f>
        <v/>
      </c>
      <c r="P140" s="213" t="str">
        <f t="shared" si="2"/>
        <v/>
      </c>
      <c r="Q140" s="15"/>
      <c r="R140" s="189"/>
      <c r="S140" s="198"/>
      <c r="T140" s="209"/>
    </row>
    <row r="141" spans="1:20" ht="15" customHeight="1" x14ac:dyDescent="0.3">
      <c r="A141" s="209"/>
      <c r="B141" s="195"/>
      <c r="C141" s="15"/>
      <c r="D141" s="15"/>
      <c r="E141" s="15"/>
      <c r="F141" s="15"/>
      <c r="G141" s="210"/>
      <c r="H141" s="15"/>
      <c r="I141" s="196"/>
      <c r="J141" s="196"/>
      <c r="K141" s="211"/>
      <c r="L141" s="189"/>
      <c r="M141" s="189"/>
      <c r="N141" s="15"/>
      <c r="O141" s="212" t="str">
        <f>IF(ISBLANK($N141),"",VLOOKUP($N141,'Clés d''affectation'!$B$3:$E$200,2,0))</f>
        <v/>
      </c>
      <c r="P141" s="213" t="str">
        <f t="shared" si="2"/>
        <v/>
      </c>
      <c r="Q141" s="15"/>
      <c r="R141" s="189"/>
      <c r="S141" s="198"/>
      <c r="T141" s="209"/>
    </row>
    <row r="142" spans="1:20" ht="15" customHeight="1" x14ac:dyDescent="0.3">
      <c r="A142" s="209"/>
      <c r="B142" s="195"/>
      <c r="C142" s="15"/>
      <c r="D142" s="15"/>
      <c r="E142" s="15"/>
      <c r="F142" s="15"/>
      <c r="G142" s="210"/>
      <c r="H142" s="15"/>
      <c r="I142" s="196"/>
      <c r="J142" s="196"/>
      <c r="K142" s="211"/>
      <c r="L142" s="189"/>
      <c r="M142" s="189"/>
      <c r="N142" s="15"/>
      <c r="O142" s="212" t="str">
        <f>IF(ISBLANK($N142),"",VLOOKUP($N142,'Clés d''affectation'!$B$3:$E$200,2,0))</f>
        <v/>
      </c>
      <c r="P142" s="213" t="str">
        <f t="shared" si="2"/>
        <v/>
      </c>
      <c r="Q142" s="15"/>
      <c r="R142" s="189"/>
      <c r="S142" s="198"/>
      <c r="T142" s="209"/>
    </row>
    <row r="143" spans="1:20" ht="15" customHeight="1" x14ac:dyDescent="0.3">
      <c r="A143" s="209"/>
      <c r="B143" s="195"/>
      <c r="C143" s="15"/>
      <c r="D143" s="15"/>
      <c r="E143" s="15"/>
      <c r="F143" s="15"/>
      <c r="G143" s="210"/>
      <c r="H143" s="15"/>
      <c r="I143" s="196"/>
      <c r="J143" s="196"/>
      <c r="K143" s="211"/>
      <c r="L143" s="189"/>
      <c r="M143" s="189"/>
      <c r="N143" s="15"/>
      <c r="O143" s="212" t="str">
        <f>IF(ISBLANK($N143),"",VLOOKUP($N143,'Clés d''affectation'!$B$3:$E$200,2,0))</f>
        <v/>
      </c>
      <c r="P143" s="213" t="str">
        <f t="shared" si="2"/>
        <v/>
      </c>
      <c r="Q143" s="15"/>
      <c r="R143" s="189"/>
      <c r="S143" s="198"/>
      <c r="T143" s="209"/>
    </row>
    <row r="144" spans="1:20" ht="15" customHeight="1" x14ac:dyDescent="0.3">
      <c r="A144" s="209"/>
      <c r="B144" s="195"/>
      <c r="C144" s="15"/>
      <c r="D144" s="15"/>
      <c r="E144" s="15"/>
      <c r="F144" s="15"/>
      <c r="G144" s="210"/>
      <c r="H144" s="15"/>
      <c r="I144" s="196"/>
      <c r="J144" s="196"/>
      <c r="K144" s="211"/>
      <c r="L144" s="189"/>
      <c r="M144" s="189"/>
      <c r="N144" s="15"/>
      <c r="O144" s="212" t="str">
        <f>IF(ISBLANK($N144),"",VLOOKUP($N144,'Clés d''affectation'!$B$3:$E$200,2,0))</f>
        <v/>
      </c>
      <c r="P144" s="213" t="str">
        <f t="shared" si="2"/>
        <v/>
      </c>
      <c r="Q144" s="15"/>
      <c r="R144" s="189"/>
      <c r="S144" s="198"/>
      <c r="T144" s="209"/>
    </row>
    <row r="145" spans="1:20" ht="15" customHeight="1" x14ac:dyDescent="0.3">
      <c r="A145" s="209"/>
      <c r="B145" s="195"/>
      <c r="C145" s="15"/>
      <c r="D145" s="15"/>
      <c r="E145" s="15"/>
      <c r="F145" s="15"/>
      <c r="G145" s="210"/>
      <c r="H145" s="15"/>
      <c r="I145" s="196"/>
      <c r="J145" s="196"/>
      <c r="K145" s="211"/>
      <c r="L145" s="189"/>
      <c r="M145" s="189"/>
      <c r="N145" s="15"/>
      <c r="O145" s="212" t="str">
        <f>IF(ISBLANK($N145),"",VLOOKUP($N145,'Clés d''affectation'!$B$3:$E$200,2,0))</f>
        <v/>
      </c>
      <c r="P145" s="213" t="str">
        <f t="shared" si="2"/>
        <v/>
      </c>
      <c r="Q145" s="15"/>
      <c r="R145" s="189"/>
      <c r="S145" s="198"/>
      <c r="T145" s="209"/>
    </row>
    <row r="146" spans="1:20" ht="15" customHeight="1" x14ac:dyDescent="0.3">
      <c r="A146" s="209"/>
      <c r="B146" s="195"/>
      <c r="C146" s="15"/>
      <c r="D146" s="15"/>
      <c r="E146" s="15"/>
      <c r="F146" s="15"/>
      <c r="G146" s="210"/>
      <c r="H146" s="15"/>
      <c r="I146" s="196"/>
      <c r="J146" s="196"/>
      <c r="K146" s="211"/>
      <c r="L146" s="189"/>
      <c r="M146" s="189"/>
      <c r="N146" s="15"/>
      <c r="O146" s="212" t="str">
        <f>IF(ISBLANK($N146),"",VLOOKUP($N146,'Clés d''affectation'!$B$3:$E$200,2,0))</f>
        <v/>
      </c>
      <c r="P146" s="213" t="str">
        <f t="shared" si="2"/>
        <v/>
      </c>
      <c r="Q146" s="15"/>
      <c r="R146" s="189"/>
      <c r="S146" s="198"/>
      <c r="T146" s="209"/>
    </row>
    <row r="147" spans="1:20" ht="15" customHeight="1" x14ac:dyDescent="0.3">
      <c r="A147" s="209"/>
      <c r="B147" s="195"/>
      <c r="C147" s="15"/>
      <c r="D147" s="15"/>
      <c r="E147" s="15"/>
      <c r="F147" s="15"/>
      <c r="G147" s="210"/>
      <c r="H147" s="15"/>
      <c r="I147" s="196"/>
      <c r="J147" s="196"/>
      <c r="K147" s="211"/>
      <c r="L147" s="189"/>
      <c r="M147" s="189"/>
      <c r="N147" s="15"/>
      <c r="O147" s="212" t="str">
        <f>IF(ISBLANK($N147),"",VLOOKUP($N147,'Clés d''affectation'!$B$3:$E$200,2,0))</f>
        <v/>
      </c>
      <c r="P147" s="213" t="str">
        <f t="shared" si="2"/>
        <v/>
      </c>
      <c r="Q147" s="15"/>
      <c r="R147" s="189"/>
      <c r="S147" s="198"/>
      <c r="T147" s="209"/>
    </row>
    <row r="148" spans="1:20" ht="15" customHeight="1" x14ac:dyDescent="0.3">
      <c r="A148" s="209"/>
      <c r="B148" s="195"/>
      <c r="C148" s="15"/>
      <c r="D148" s="15"/>
      <c r="E148" s="15"/>
      <c r="F148" s="15"/>
      <c r="G148" s="210"/>
      <c r="H148" s="15"/>
      <c r="I148" s="196"/>
      <c r="J148" s="196"/>
      <c r="K148" s="211"/>
      <c r="L148" s="189"/>
      <c r="M148" s="189"/>
      <c r="N148" s="15"/>
      <c r="O148" s="212" t="str">
        <f>IF(ISBLANK($N148),"",VLOOKUP($N148,'Clés d''affectation'!$B$3:$E$200,2,0))</f>
        <v/>
      </c>
      <c r="P148" s="213" t="str">
        <f t="shared" si="2"/>
        <v/>
      </c>
      <c r="Q148" s="15"/>
      <c r="R148" s="189"/>
      <c r="S148" s="198"/>
      <c r="T148" s="209"/>
    </row>
    <row r="149" spans="1:20" ht="15" customHeight="1" x14ac:dyDescent="0.3">
      <c r="A149" s="209"/>
      <c r="B149" s="195"/>
      <c r="C149" s="15"/>
      <c r="D149" s="15"/>
      <c r="E149" s="15"/>
      <c r="F149" s="15"/>
      <c r="G149" s="210"/>
      <c r="H149" s="15"/>
      <c r="I149" s="196"/>
      <c r="J149" s="196"/>
      <c r="K149" s="211"/>
      <c r="L149" s="189"/>
      <c r="M149" s="189"/>
      <c r="N149" s="15"/>
      <c r="O149" s="212" t="str">
        <f>IF(ISBLANK($N149),"",VLOOKUP($N149,'Clés d''affectation'!$B$3:$E$200,2,0))</f>
        <v/>
      </c>
      <c r="P149" s="213" t="str">
        <f t="shared" si="2"/>
        <v/>
      </c>
      <c r="Q149" s="15"/>
      <c r="R149" s="189"/>
      <c r="S149" s="198"/>
      <c r="T149" s="209"/>
    </row>
    <row r="150" spans="1:20" ht="15" customHeight="1" x14ac:dyDescent="0.3">
      <c r="A150" s="209"/>
      <c r="B150" s="195"/>
      <c r="C150" s="15"/>
      <c r="D150" s="15"/>
      <c r="E150" s="15"/>
      <c r="F150" s="15"/>
      <c r="G150" s="210"/>
      <c r="H150" s="15"/>
      <c r="I150" s="196"/>
      <c r="J150" s="196"/>
      <c r="K150" s="211"/>
      <c r="L150" s="189"/>
      <c r="M150" s="189"/>
      <c r="N150" s="15"/>
      <c r="O150" s="212" t="str">
        <f>IF(ISBLANK($N150),"",VLOOKUP($N150,'Clés d''affectation'!$B$3:$E$200,2,0))</f>
        <v/>
      </c>
      <c r="P150" s="213" t="str">
        <f t="shared" si="2"/>
        <v/>
      </c>
      <c r="Q150" s="15"/>
      <c r="R150" s="189"/>
      <c r="S150" s="198"/>
      <c r="T150" s="209"/>
    </row>
    <row r="151" spans="1:20" ht="15" customHeight="1" x14ac:dyDescent="0.3">
      <c r="A151" s="209"/>
      <c r="B151" s="195"/>
      <c r="C151" s="15"/>
      <c r="D151" s="15"/>
      <c r="E151" s="15"/>
      <c r="F151" s="15"/>
      <c r="G151" s="210"/>
      <c r="H151" s="15"/>
      <c r="I151" s="196"/>
      <c r="J151" s="196"/>
      <c r="K151" s="211"/>
      <c r="L151" s="189"/>
      <c r="M151" s="189"/>
      <c r="N151" s="15"/>
      <c r="O151" s="212" t="str">
        <f>IF(ISBLANK($N151),"",VLOOKUP($N151,'Clés d''affectation'!$B$3:$E$200,2,0))</f>
        <v/>
      </c>
      <c r="P151" s="213" t="str">
        <f t="shared" si="2"/>
        <v/>
      </c>
      <c r="Q151" s="15"/>
      <c r="R151" s="189"/>
      <c r="S151" s="198"/>
      <c r="T151" s="209"/>
    </row>
    <row r="152" spans="1:20" ht="15" customHeight="1" x14ac:dyDescent="0.3">
      <c r="A152" s="209"/>
      <c r="B152" s="195"/>
      <c r="C152" s="15"/>
      <c r="D152" s="15"/>
      <c r="E152" s="15"/>
      <c r="F152" s="15"/>
      <c r="G152" s="210"/>
      <c r="H152" s="15"/>
      <c r="I152" s="196"/>
      <c r="J152" s="196"/>
      <c r="K152" s="211"/>
      <c r="L152" s="189"/>
      <c r="M152" s="189"/>
      <c r="N152" s="15"/>
      <c r="O152" s="212" t="str">
        <f>IF(ISBLANK($N152),"",VLOOKUP($N152,'Clés d''affectation'!$B$3:$E$200,2,0))</f>
        <v/>
      </c>
      <c r="P152" s="213" t="str">
        <f t="shared" si="2"/>
        <v/>
      </c>
      <c r="Q152" s="15"/>
      <c r="R152" s="189"/>
      <c r="S152" s="198"/>
      <c r="T152" s="209"/>
    </row>
    <row r="153" spans="1:20" ht="15" customHeight="1" x14ac:dyDescent="0.3">
      <c r="A153" s="209"/>
      <c r="B153" s="195"/>
      <c r="C153" s="15"/>
      <c r="D153" s="15"/>
      <c r="E153" s="15"/>
      <c r="F153" s="15"/>
      <c r="G153" s="210"/>
      <c r="H153" s="15"/>
      <c r="I153" s="196"/>
      <c r="J153" s="196"/>
      <c r="K153" s="211"/>
      <c r="L153" s="189"/>
      <c r="M153" s="189"/>
      <c r="N153" s="15"/>
      <c r="O153" s="212" t="str">
        <f>IF(ISBLANK($N153),"",VLOOKUP($N153,'Clés d''affectation'!$B$3:$E$200,2,0))</f>
        <v/>
      </c>
      <c r="P153" s="213" t="str">
        <f t="shared" si="2"/>
        <v/>
      </c>
      <c r="Q153" s="15"/>
      <c r="R153" s="189"/>
      <c r="S153" s="198"/>
      <c r="T153" s="209"/>
    </row>
    <row r="154" spans="1:20" ht="15" customHeight="1" x14ac:dyDescent="0.3">
      <c r="A154" s="209"/>
      <c r="B154" s="195"/>
      <c r="C154" s="15"/>
      <c r="D154" s="15"/>
      <c r="E154" s="15"/>
      <c r="F154" s="15"/>
      <c r="G154" s="210"/>
      <c r="H154" s="15"/>
      <c r="I154" s="196"/>
      <c r="J154" s="196"/>
      <c r="K154" s="211"/>
      <c r="L154" s="189"/>
      <c r="M154" s="189"/>
      <c r="N154" s="15"/>
      <c r="O154" s="212" t="str">
        <f>IF(ISBLANK($N154),"",VLOOKUP($N154,'Clés d''affectation'!$B$3:$E$200,2,0))</f>
        <v/>
      </c>
      <c r="P154" s="213" t="str">
        <f t="shared" si="2"/>
        <v/>
      </c>
      <c r="Q154" s="15"/>
      <c r="R154" s="189"/>
      <c r="S154" s="198"/>
      <c r="T154" s="209"/>
    </row>
    <row r="155" spans="1:20" ht="15" customHeight="1" x14ac:dyDescent="0.3">
      <c r="A155" s="209"/>
      <c r="B155" s="195"/>
      <c r="C155" s="15"/>
      <c r="D155" s="15"/>
      <c r="E155" s="15"/>
      <c r="F155" s="15"/>
      <c r="G155" s="210"/>
      <c r="H155" s="15"/>
      <c r="I155" s="196"/>
      <c r="J155" s="196"/>
      <c r="K155" s="211"/>
      <c r="L155" s="189"/>
      <c r="M155" s="189"/>
      <c r="N155" s="15"/>
      <c r="O155" s="212" t="str">
        <f>IF(ISBLANK($N155),"",VLOOKUP($N155,'Clés d''affectation'!$B$3:$E$200,2,0))</f>
        <v/>
      </c>
      <c r="P155" s="213" t="str">
        <f t="shared" si="2"/>
        <v/>
      </c>
      <c r="Q155" s="15"/>
      <c r="R155" s="189"/>
      <c r="S155" s="198"/>
      <c r="T155" s="209"/>
    </row>
    <row r="156" spans="1:20" ht="15" customHeight="1" x14ac:dyDescent="0.3">
      <c r="A156" s="209"/>
      <c r="B156" s="195"/>
      <c r="C156" s="15"/>
      <c r="D156" s="15"/>
      <c r="E156" s="15"/>
      <c r="F156" s="15"/>
      <c r="G156" s="210"/>
      <c r="H156" s="15"/>
      <c r="I156" s="196"/>
      <c r="J156" s="196"/>
      <c r="K156" s="211"/>
      <c r="L156" s="189"/>
      <c r="M156" s="189"/>
      <c r="N156" s="15"/>
      <c r="O156" s="212" t="str">
        <f>IF(ISBLANK($N156),"",VLOOKUP($N156,'Clés d''affectation'!$B$3:$E$200,2,0))</f>
        <v/>
      </c>
      <c r="P156" s="213" t="str">
        <f t="shared" si="2"/>
        <v/>
      </c>
      <c r="Q156" s="15"/>
      <c r="R156" s="189"/>
      <c r="S156" s="198"/>
      <c r="T156" s="209"/>
    </row>
    <row r="157" spans="1:20" ht="15" customHeight="1" x14ac:dyDescent="0.3">
      <c r="A157" s="209"/>
      <c r="B157" s="195"/>
      <c r="C157" s="15"/>
      <c r="D157" s="15"/>
      <c r="E157" s="15"/>
      <c r="F157" s="15"/>
      <c r="G157" s="210"/>
      <c r="H157" s="15"/>
      <c r="I157" s="196"/>
      <c r="J157" s="196"/>
      <c r="K157" s="211"/>
      <c r="L157" s="189"/>
      <c r="M157" s="189"/>
      <c r="N157" s="15"/>
      <c r="O157" s="212" t="str">
        <f>IF(ISBLANK($N157),"",VLOOKUP($N157,'Clés d''affectation'!$B$3:$E$200,2,0))</f>
        <v/>
      </c>
      <c r="P157" s="213" t="str">
        <f t="shared" si="2"/>
        <v/>
      </c>
      <c r="Q157" s="15"/>
      <c r="R157" s="189"/>
      <c r="S157" s="198"/>
      <c r="T157" s="209"/>
    </row>
    <row r="158" spans="1:20" ht="15" customHeight="1" x14ac:dyDescent="0.3">
      <c r="A158" s="209"/>
      <c r="B158" s="195"/>
      <c r="C158" s="15"/>
      <c r="D158" s="15"/>
      <c r="E158" s="15"/>
      <c r="F158" s="15"/>
      <c r="G158" s="210"/>
      <c r="H158" s="15"/>
      <c r="I158" s="196"/>
      <c r="J158" s="196"/>
      <c r="K158" s="211"/>
      <c r="L158" s="189"/>
      <c r="M158" s="189"/>
      <c r="N158" s="15"/>
      <c r="O158" s="212" t="str">
        <f>IF(ISBLANK($N158),"",VLOOKUP($N158,'Clés d''affectation'!$B$3:$E$200,2,0))</f>
        <v/>
      </c>
      <c r="P158" s="213" t="str">
        <f t="shared" si="2"/>
        <v/>
      </c>
      <c r="Q158" s="15"/>
      <c r="R158" s="189"/>
      <c r="S158" s="198"/>
      <c r="T158" s="209"/>
    </row>
    <row r="159" spans="1:20" ht="15" customHeight="1" x14ac:dyDescent="0.3">
      <c r="A159" s="209"/>
      <c r="B159" s="195"/>
      <c r="C159" s="15"/>
      <c r="D159" s="15"/>
      <c r="E159" s="15"/>
      <c r="F159" s="15"/>
      <c r="G159" s="210"/>
      <c r="H159" s="15"/>
      <c r="I159" s="196"/>
      <c r="J159" s="196"/>
      <c r="K159" s="211"/>
      <c r="L159" s="189"/>
      <c r="M159" s="189"/>
      <c r="N159" s="15"/>
      <c r="O159" s="212" t="str">
        <f>IF(ISBLANK($N159),"",VLOOKUP($N159,'Clés d''affectation'!$B$3:$E$200,2,0))</f>
        <v/>
      </c>
      <c r="P159" s="213" t="str">
        <f t="shared" si="2"/>
        <v/>
      </c>
      <c r="Q159" s="15"/>
      <c r="R159" s="189"/>
      <c r="S159" s="198"/>
      <c r="T159" s="209"/>
    </row>
    <row r="160" spans="1:20" ht="15" customHeight="1" x14ac:dyDescent="0.3">
      <c r="A160" s="209"/>
      <c r="B160" s="195"/>
      <c r="C160" s="15"/>
      <c r="D160" s="15"/>
      <c r="E160" s="15"/>
      <c r="F160" s="15"/>
      <c r="G160" s="210"/>
      <c r="H160" s="15"/>
      <c r="I160" s="196"/>
      <c r="J160" s="196"/>
      <c r="K160" s="211"/>
      <c r="L160" s="189"/>
      <c r="M160" s="189"/>
      <c r="N160" s="15"/>
      <c r="O160" s="212" t="str">
        <f>IF(ISBLANK($N160),"",VLOOKUP($N160,'Clés d''affectation'!$B$3:$E$200,2,0))</f>
        <v/>
      </c>
      <c r="P160" s="213" t="str">
        <f t="shared" si="2"/>
        <v/>
      </c>
      <c r="Q160" s="15"/>
      <c r="R160" s="189"/>
      <c r="S160" s="198"/>
      <c r="T160" s="209"/>
    </row>
    <row r="161" spans="1:20" ht="15" customHeight="1" x14ac:dyDescent="0.3">
      <c r="A161" s="209"/>
      <c r="B161" s="195"/>
      <c r="C161" s="15"/>
      <c r="D161" s="15"/>
      <c r="E161" s="15"/>
      <c r="F161" s="15"/>
      <c r="G161" s="210"/>
      <c r="H161" s="15"/>
      <c r="I161" s="196"/>
      <c r="J161" s="196"/>
      <c r="K161" s="211"/>
      <c r="L161" s="189"/>
      <c r="M161" s="189"/>
      <c r="N161" s="15"/>
      <c r="O161" s="212" t="str">
        <f>IF(ISBLANK($N161),"",VLOOKUP($N161,'Clés d''affectation'!$B$3:$E$200,2,0))</f>
        <v/>
      </c>
      <c r="P161" s="213" t="str">
        <f t="shared" si="2"/>
        <v/>
      </c>
      <c r="Q161" s="15"/>
      <c r="R161" s="189"/>
      <c r="S161" s="198"/>
      <c r="T161" s="209"/>
    </row>
    <row r="162" spans="1:20" ht="15" customHeight="1" x14ac:dyDescent="0.3">
      <c r="A162" s="209"/>
      <c r="B162" s="195"/>
      <c r="C162" s="15"/>
      <c r="D162" s="15"/>
      <c r="E162" s="15"/>
      <c r="F162" s="15"/>
      <c r="G162" s="210"/>
      <c r="H162" s="15"/>
      <c r="I162" s="196"/>
      <c r="J162" s="196"/>
      <c r="K162" s="211"/>
      <c r="L162" s="189"/>
      <c r="M162" s="189"/>
      <c r="N162" s="15"/>
      <c r="O162" s="212" t="str">
        <f>IF(ISBLANK($N162),"",VLOOKUP($N162,'Clés d''affectation'!$B$3:$E$200,2,0))</f>
        <v/>
      </c>
      <c r="P162" s="213" t="str">
        <f t="shared" si="2"/>
        <v/>
      </c>
      <c r="Q162" s="15"/>
      <c r="R162" s="189"/>
      <c r="S162" s="198"/>
      <c r="T162" s="209"/>
    </row>
    <row r="163" spans="1:20" ht="15" customHeight="1" x14ac:dyDescent="0.3">
      <c r="A163" s="209"/>
      <c r="B163" s="195"/>
      <c r="C163" s="15"/>
      <c r="D163" s="15"/>
      <c r="E163" s="15"/>
      <c r="F163" s="15"/>
      <c r="G163" s="210"/>
      <c r="H163" s="15"/>
      <c r="I163" s="196"/>
      <c r="J163" s="196"/>
      <c r="K163" s="211"/>
      <c r="L163" s="189"/>
      <c r="M163" s="189"/>
      <c r="N163" s="15"/>
      <c r="O163" s="212" t="str">
        <f>IF(ISBLANK($N163),"",VLOOKUP($N163,'Clés d''affectation'!$B$3:$E$200,2,0))</f>
        <v/>
      </c>
      <c r="P163" s="213" t="str">
        <f t="shared" si="2"/>
        <v/>
      </c>
      <c r="Q163" s="15"/>
      <c r="R163" s="189"/>
      <c r="S163" s="198"/>
      <c r="T163" s="209"/>
    </row>
    <row r="164" spans="1:20" ht="15" customHeight="1" x14ac:dyDescent="0.3">
      <c r="A164" s="209"/>
      <c r="B164" s="195"/>
      <c r="C164" s="15"/>
      <c r="D164" s="15"/>
      <c r="E164" s="15"/>
      <c r="F164" s="15"/>
      <c r="G164" s="210"/>
      <c r="H164" s="15"/>
      <c r="I164" s="196"/>
      <c r="J164" s="196"/>
      <c r="K164" s="211"/>
      <c r="L164" s="189"/>
      <c r="M164" s="189"/>
      <c r="N164" s="15"/>
      <c r="O164" s="212" t="str">
        <f>IF(ISBLANK($N164),"",VLOOKUP($N164,'Clés d''affectation'!$B$3:$E$200,2,0))</f>
        <v/>
      </c>
      <c r="P164" s="213" t="str">
        <f t="shared" si="2"/>
        <v/>
      </c>
      <c r="Q164" s="15"/>
      <c r="R164" s="189"/>
      <c r="S164" s="198"/>
      <c r="T164" s="209"/>
    </row>
    <row r="165" spans="1:20" ht="15" customHeight="1" x14ac:dyDescent="0.3">
      <c r="A165" s="209"/>
      <c r="B165" s="195"/>
      <c r="C165" s="15"/>
      <c r="D165" s="15"/>
      <c r="E165" s="15"/>
      <c r="F165" s="15"/>
      <c r="G165" s="210"/>
      <c r="H165" s="15"/>
      <c r="I165" s="196"/>
      <c r="J165" s="196"/>
      <c r="K165" s="211"/>
      <c r="L165" s="189"/>
      <c r="M165" s="189"/>
      <c r="N165" s="15"/>
      <c r="O165" s="212" t="str">
        <f>IF(ISBLANK($N165),"",VLOOKUP($N165,'Clés d''affectation'!$B$3:$E$200,2,0))</f>
        <v/>
      </c>
      <c r="P165" s="213" t="str">
        <f t="shared" si="2"/>
        <v/>
      </c>
      <c r="Q165" s="15"/>
      <c r="R165" s="189"/>
      <c r="S165" s="198"/>
      <c r="T165" s="209"/>
    </row>
    <row r="166" spans="1:20" ht="15" customHeight="1" x14ac:dyDescent="0.3">
      <c r="A166" s="209"/>
      <c r="B166" s="195"/>
      <c r="C166" s="15"/>
      <c r="D166" s="15"/>
      <c r="E166" s="15"/>
      <c r="F166" s="15"/>
      <c r="G166" s="210"/>
      <c r="H166" s="15"/>
      <c r="I166" s="196"/>
      <c r="J166" s="196"/>
      <c r="K166" s="211"/>
      <c r="L166" s="189"/>
      <c r="M166" s="189"/>
      <c r="N166" s="15"/>
      <c r="O166" s="212" t="str">
        <f>IF(ISBLANK($N166),"",VLOOKUP($N166,'Clés d''affectation'!$B$3:$E$200,2,0))</f>
        <v/>
      </c>
      <c r="P166" s="213" t="str">
        <f t="shared" si="2"/>
        <v/>
      </c>
      <c r="Q166" s="15"/>
      <c r="R166" s="189"/>
      <c r="S166" s="198"/>
      <c r="T166" s="209"/>
    </row>
    <row r="167" spans="1:20" ht="15" customHeight="1" x14ac:dyDescent="0.3">
      <c r="A167" s="209"/>
      <c r="B167" s="195"/>
      <c r="C167" s="15"/>
      <c r="D167" s="15"/>
      <c r="E167" s="15"/>
      <c r="F167" s="15"/>
      <c r="G167" s="210"/>
      <c r="H167" s="15"/>
      <c r="I167" s="196"/>
      <c r="J167" s="196"/>
      <c r="K167" s="211"/>
      <c r="L167" s="189"/>
      <c r="M167" s="189"/>
      <c r="N167" s="15"/>
      <c r="O167" s="212" t="str">
        <f>IF(ISBLANK($N167),"",VLOOKUP($N167,'Clés d''affectation'!$B$3:$E$200,2,0))</f>
        <v/>
      </c>
      <c r="P167" s="213" t="str">
        <f t="shared" si="2"/>
        <v/>
      </c>
      <c r="Q167" s="15"/>
      <c r="R167" s="189"/>
      <c r="S167" s="198"/>
      <c r="T167" s="209"/>
    </row>
    <row r="168" spans="1:20" ht="15" customHeight="1" x14ac:dyDescent="0.3">
      <c r="A168" s="209"/>
      <c r="B168" s="195"/>
      <c r="C168" s="15"/>
      <c r="D168" s="15"/>
      <c r="E168" s="15"/>
      <c r="F168" s="15"/>
      <c r="G168" s="210"/>
      <c r="H168" s="15"/>
      <c r="I168" s="196"/>
      <c r="J168" s="196"/>
      <c r="K168" s="211"/>
      <c r="L168" s="189"/>
      <c r="M168" s="189"/>
      <c r="N168" s="15"/>
      <c r="O168" s="212" t="str">
        <f>IF(ISBLANK($N168),"",VLOOKUP($N168,'Clés d''affectation'!$B$3:$E$200,2,0))</f>
        <v/>
      </c>
      <c r="P168" s="213" t="str">
        <f t="shared" si="2"/>
        <v/>
      </c>
      <c r="Q168" s="15"/>
      <c r="R168" s="189"/>
      <c r="S168" s="198"/>
      <c r="T168" s="209"/>
    </row>
    <row r="169" spans="1:20" ht="15" customHeight="1" x14ac:dyDescent="0.3">
      <c r="A169" s="209"/>
      <c r="B169" s="195"/>
      <c r="C169" s="15"/>
      <c r="D169" s="15"/>
      <c r="E169" s="15"/>
      <c r="F169" s="15"/>
      <c r="G169" s="210"/>
      <c r="H169" s="15"/>
      <c r="I169" s="196"/>
      <c r="J169" s="196"/>
      <c r="K169" s="211"/>
      <c r="L169" s="189"/>
      <c r="M169" s="189"/>
      <c r="N169" s="15"/>
      <c r="O169" s="212" t="str">
        <f>IF(ISBLANK($N169),"",VLOOKUP($N169,'Clés d''affectation'!$B$3:$E$200,2,0))</f>
        <v/>
      </c>
      <c r="P169" s="213" t="str">
        <f t="shared" si="2"/>
        <v/>
      </c>
      <c r="Q169" s="15"/>
      <c r="R169" s="189"/>
      <c r="S169" s="198"/>
      <c r="T169" s="209"/>
    </row>
    <row r="170" spans="1:20" ht="15" customHeight="1" x14ac:dyDescent="0.3">
      <c r="A170" s="209"/>
      <c r="B170" s="195"/>
      <c r="C170" s="15"/>
      <c r="D170" s="15"/>
      <c r="E170" s="15"/>
      <c r="F170" s="15"/>
      <c r="G170" s="210"/>
      <c r="H170" s="15"/>
      <c r="I170" s="196"/>
      <c r="J170" s="196"/>
      <c r="K170" s="211"/>
      <c r="L170" s="189"/>
      <c r="M170" s="189"/>
      <c r="N170" s="15"/>
      <c r="O170" s="212" t="str">
        <f>IF(ISBLANK($N170),"",VLOOKUP($N170,'Clés d''affectation'!$B$3:$E$200,2,0))</f>
        <v/>
      </c>
      <c r="P170" s="213" t="str">
        <f t="shared" si="2"/>
        <v/>
      </c>
      <c r="Q170" s="15"/>
      <c r="R170" s="189"/>
      <c r="S170" s="198"/>
      <c r="T170" s="209"/>
    </row>
    <row r="171" spans="1:20" ht="15" customHeight="1" x14ac:dyDescent="0.3">
      <c r="A171" s="209"/>
      <c r="B171" s="195"/>
      <c r="C171" s="15"/>
      <c r="D171" s="15"/>
      <c r="E171" s="15"/>
      <c r="F171" s="15"/>
      <c r="G171" s="210"/>
      <c r="H171" s="15"/>
      <c r="I171" s="196"/>
      <c r="J171" s="196"/>
      <c r="K171" s="211"/>
      <c r="L171" s="189"/>
      <c r="M171" s="189"/>
      <c r="N171" s="15"/>
      <c r="O171" s="212" t="str">
        <f>IF(ISBLANK($N171),"",VLOOKUP($N171,'Clés d''affectation'!$B$3:$E$200,2,0))</f>
        <v/>
      </c>
      <c r="P171" s="213" t="str">
        <f t="shared" si="2"/>
        <v/>
      </c>
      <c r="Q171" s="15"/>
      <c r="R171" s="189"/>
      <c r="S171" s="198"/>
      <c r="T171" s="209"/>
    </row>
    <row r="172" spans="1:20" ht="15" customHeight="1" x14ac:dyDescent="0.3">
      <c r="A172" s="209"/>
      <c r="B172" s="195"/>
      <c r="C172" s="15"/>
      <c r="D172" s="15"/>
      <c r="E172" s="15"/>
      <c r="F172" s="15"/>
      <c r="G172" s="210"/>
      <c r="H172" s="15"/>
      <c r="I172" s="196"/>
      <c r="J172" s="196"/>
      <c r="K172" s="211"/>
      <c r="L172" s="189"/>
      <c r="M172" s="189"/>
      <c r="N172" s="15"/>
      <c r="O172" s="212" t="str">
        <f>IF(ISBLANK($N172),"",VLOOKUP($N172,'Clés d''affectation'!$B$3:$E$200,2,0))</f>
        <v/>
      </c>
      <c r="P172" s="213" t="str">
        <f t="shared" si="2"/>
        <v/>
      </c>
      <c r="Q172" s="15"/>
      <c r="R172" s="189"/>
      <c r="S172" s="198"/>
      <c r="T172" s="209"/>
    </row>
    <row r="173" spans="1:20" ht="15" customHeight="1" x14ac:dyDescent="0.3">
      <c r="A173" s="209"/>
      <c r="B173" s="195"/>
      <c r="C173" s="15"/>
      <c r="D173" s="15"/>
      <c r="E173" s="15"/>
      <c r="F173" s="15"/>
      <c r="G173" s="210"/>
      <c r="H173" s="15"/>
      <c r="I173" s="196"/>
      <c r="J173" s="196"/>
      <c r="K173" s="211"/>
      <c r="L173" s="189"/>
      <c r="M173" s="189"/>
      <c r="N173" s="15"/>
      <c r="O173" s="212" t="str">
        <f>IF(ISBLANK($N173),"",VLOOKUP($N173,'Clés d''affectation'!$B$3:$E$200,2,0))</f>
        <v/>
      </c>
      <c r="P173" s="213" t="str">
        <f t="shared" si="2"/>
        <v/>
      </c>
      <c r="Q173" s="15"/>
      <c r="R173" s="189"/>
      <c r="S173" s="198"/>
      <c r="T173" s="209"/>
    </row>
    <row r="174" spans="1:20" ht="15" customHeight="1" x14ac:dyDescent="0.3">
      <c r="A174" s="209"/>
      <c r="B174" s="195"/>
      <c r="C174" s="15"/>
      <c r="D174" s="15"/>
      <c r="E174" s="15"/>
      <c r="F174" s="15"/>
      <c r="G174" s="210"/>
      <c r="H174" s="15"/>
      <c r="I174" s="196"/>
      <c r="J174" s="196"/>
      <c r="K174" s="211"/>
      <c r="L174" s="189"/>
      <c r="M174" s="189"/>
      <c r="N174" s="15"/>
      <c r="O174" s="212" t="str">
        <f>IF(ISBLANK($N174),"",VLOOKUP($N174,'Clés d''affectation'!$B$3:$E$200,2,0))</f>
        <v/>
      </c>
      <c r="P174" s="213" t="str">
        <f t="shared" si="2"/>
        <v/>
      </c>
      <c r="Q174" s="15"/>
      <c r="R174" s="189"/>
      <c r="S174" s="198"/>
      <c r="T174" s="209"/>
    </row>
    <row r="175" spans="1:20" ht="15" customHeight="1" x14ac:dyDescent="0.3">
      <c r="A175" s="209"/>
      <c r="B175" s="195"/>
      <c r="C175" s="15"/>
      <c r="D175" s="15"/>
      <c r="E175" s="15"/>
      <c r="F175" s="15"/>
      <c r="G175" s="210"/>
      <c r="H175" s="15"/>
      <c r="I175" s="196"/>
      <c r="J175" s="196"/>
      <c r="K175" s="211"/>
      <c r="L175" s="189"/>
      <c r="M175" s="189"/>
      <c r="N175" s="15"/>
      <c r="O175" s="212" t="str">
        <f>IF(ISBLANK($N175),"",VLOOKUP($N175,'Clés d''affectation'!$B$3:$E$200,2,0))</f>
        <v/>
      </c>
      <c r="P175" s="213" t="str">
        <f t="shared" si="2"/>
        <v/>
      </c>
      <c r="Q175" s="15"/>
      <c r="R175" s="189"/>
      <c r="S175" s="198"/>
      <c r="T175" s="209"/>
    </row>
    <row r="176" spans="1:20" ht="15" customHeight="1" x14ac:dyDescent="0.3">
      <c r="A176" s="209"/>
      <c r="B176" s="195"/>
      <c r="C176" s="15"/>
      <c r="D176" s="15"/>
      <c r="E176" s="15"/>
      <c r="F176" s="15"/>
      <c r="G176" s="210"/>
      <c r="H176" s="15"/>
      <c r="I176" s="196"/>
      <c r="J176" s="196"/>
      <c r="K176" s="211"/>
      <c r="L176" s="189"/>
      <c r="M176" s="189"/>
      <c r="N176" s="15"/>
      <c r="O176" s="212" t="str">
        <f>IF(ISBLANK($N176),"",VLOOKUP($N176,'Clés d''affectation'!$B$3:$E$200,2,0))</f>
        <v/>
      </c>
      <c r="P176" s="213" t="str">
        <f t="shared" si="2"/>
        <v/>
      </c>
      <c r="Q176" s="15"/>
      <c r="R176" s="189"/>
      <c r="S176" s="198"/>
      <c r="T176" s="209"/>
    </row>
    <row r="177" spans="1:20" ht="15" customHeight="1" x14ac:dyDescent="0.3">
      <c r="A177" s="209"/>
      <c r="B177" s="195"/>
      <c r="C177" s="15"/>
      <c r="D177" s="15"/>
      <c r="E177" s="15"/>
      <c r="F177" s="15"/>
      <c r="G177" s="210"/>
      <c r="H177" s="15"/>
      <c r="I177" s="196"/>
      <c r="J177" s="196"/>
      <c r="K177" s="211"/>
      <c r="L177" s="189"/>
      <c r="M177" s="189"/>
      <c r="N177" s="15"/>
      <c r="O177" s="212" t="str">
        <f>IF(ISBLANK($N177),"",VLOOKUP($N177,'Clés d''affectation'!$B$3:$E$200,2,0))</f>
        <v/>
      </c>
      <c r="P177" s="213" t="str">
        <f t="shared" si="2"/>
        <v/>
      </c>
      <c r="Q177" s="15"/>
      <c r="R177" s="189"/>
      <c r="S177" s="198"/>
      <c r="T177" s="209"/>
    </row>
    <row r="178" spans="1:20" ht="15" customHeight="1" x14ac:dyDescent="0.3">
      <c r="A178" s="209"/>
      <c r="B178" s="195"/>
      <c r="C178" s="15"/>
      <c r="D178" s="15"/>
      <c r="E178" s="15"/>
      <c r="F178" s="15"/>
      <c r="G178" s="210"/>
      <c r="H178" s="15"/>
      <c r="I178" s="196"/>
      <c r="J178" s="196"/>
      <c r="K178" s="211"/>
      <c r="L178" s="189"/>
      <c r="M178" s="189"/>
      <c r="N178" s="15"/>
      <c r="O178" s="212" t="str">
        <f>IF(ISBLANK($N178),"",VLOOKUP($N178,'Clés d''affectation'!$B$3:$E$200,2,0))</f>
        <v/>
      </c>
      <c r="P178" s="213" t="str">
        <f t="shared" si="2"/>
        <v/>
      </c>
      <c r="Q178" s="15"/>
      <c r="R178" s="189"/>
      <c r="S178" s="198"/>
      <c r="T178" s="209"/>
    </row>
    <row r="179" spans="1:20" ht="15" customHeight="1" x14ac:dyDescent="0.3">
      <c r="A179" s="209"/>
      <c r="B179" s="195"/>
      <c r="C179" s="15"/>
      <c r="D179" s="15"/>
      <c r="E179" s="15"/>
      <c r="F179" s="15"/>
      <c r="G179" s="210"/>
      <c r="H179" s="15"/>
      <c r="I179" s="196"/>
      <c r="J179" s="196"/>
      <c r="K179" s="211"/>
      <c r="L179" s="189"/>
      <c r="M179" s="189"/>
      <c r="N179" s="15"/>
      <c r="O179" s="212" t="str">
        <f>IF(ISBLANK($N179),"",VLOOKUP($N179,'Clés d''affectation'!$B$3:$E$200,2,0))</f>
        <v/>
      </c>
      <c r="P179" s="213" t="str">
        <f t="shared" si="2"/>
        <v/>
      </c>
      <c r="Q179" s="15"/>
      <c r="R179" s="189"/>
      <c r="S179" s="198"/>
      <c r="T179" s="209"/>
    </row>
    <row r="180" spans="1:20" ht="15" customHeight="1" x14ac:dyDescent="0.3">
      <c r="A180" s="209"/>
      <c r="B180" s="195"/>
      <c r="C180" s="15"/>
      <c r="D180" s="15"/>
      <c r="E180" s="15"/>
      <c r="F180" s="15"/>
      <c r="G180" s="210"/>
      <c r="H180" s="15"/>
      <c r="I180" s="196"/>
      <c r="J180" s="196"/>
      <c r="K180" s="211"/>
      <c r="L180" s="189"/>
      <c r="M180" s="189"/>
      <c r="N180" s="15"/>
      <c r="O180" s="212" t="str">
        <f>IF(ISBLANK($N180),"",VLOOKUP($N180,'Clés d''affectation'!$B$3:$E$200,2,0))</f>
        <v/>
      </c>
      <c r="P180" s="213" t="str">
        <f t="shared" si="2"/>
        <v/>
      </c>
      <c r="Q180" s="15"/>
      <c r="R180" s="189"/>
      <c r="S180" s="198"/>
      <c r="T180" s="209"/>
    </row>
    <row r="181" spans="1:20" ht="15" customHeight="1" x14ac:dyDescent="0.3">
      <c r="A181" s="209"/>
      <c r="B181" s="195"/>
      <c r="C181" s="15"/>
      <c r="D181" s="15"/>
      <c r="E181" s="15"/>
      <c r="F181" s="15"/>
      <c r="G181" s="210"/>
      <c r="H181" s="15"/>
      <c r="I181" s="196"/>
      <c r="J181" s="196"/>
      <c r="K181" s="211"/>
      <c r="L181" s="189"/>
      <c r="M181" s="189"/>
      <c r="N181" s="15"/>
      <c r="O181" s="212" t="str">
        <f>IF(ISBLANK($N181),"",VLOOKUP($N181,'Clés d''affectation'!$B$3:$E$200,2,0))</f>
        <v/>
      </c>
      <c r="P181" s="213" t="str">
        <f t="shared" si="2"/>
        <v/>
      </c>
      <c r="Q181" s="15"/>
      <c r="R181" s="189"/>
      <c r="S181" s="198"/>
      <c r="T181" s="209"/>
    </row>
    <row r="182" spans="1:20" ht="15" customHeight="1" x14ac:dyDescent="0.3">
      <c r="A182" s="209"/>
      <c r="B182" s="195"/>
      <c r="C182" s="15"/>
      <c r="D182" s="15"/>
      <c r="E182" s="15"/>
      <c r="F182" s="15"/>
      <c r="G182" s="210"/>
      <c r="H182" s="15"/>
      <c r="I182" s="196"/>
      <c r="J182" s="196"/>
      <c r="K182" s="211"/>
      <c r="L182" s="189"/>
      <c r="M182" s="189"/>
      <c r="N182" s="15"/>
      <c r="O182" s="212" t="str">
        <f>IF(ISBLANK($N182),"",VLOOKUP($N182,'Clés d''affectation'!$B$3:$E$200,2,0))</f>
        <v/>
      </c>
      <c r="P182" s="213" t="str">
        <f t="shared" si="2"/>
        <v/>
      </c>
      <c r="Q182" s="15"/>
      <c r="R182" s="189"/>
      <c r="S182" s="198"/>
      <c r="T182" s="209"/>
    </row>
    <row r="183" spans="1:20" ht="15" customHeight="1" x14ac:dyDescent="0.3">
      <c r="A183" s="209"/>
      <c r="B183" s="195"/>
      <c r="C183" s="15"/>
      <c r="D183" s="15"/>
      <c r="E183" s="15"/>
      <c r="F183" s="15"/>
      <c r="G183" s="210"/>
      <c r="H183" s="15"/>
      <c r="I183" s="196"/>
      <c r="J183" s="196"/>
      <c r="K183" s="211"/>
      <c r="L183" s="189"/>
      <c r="M183" s="189"/>
      <c r="N183" s="15"/>
      <c r="O183" s="212" t="str">
        <f>IF(ISBLANK($N183),"",VLOOKUP($N183,'Clés d''affectation'!$B$3:$E$200,2,0))</f>
        <v/>
      </c>
      <c r="P183" s="213" t="str">
        <f t="shared" si="2"/>
        <v/>
      </c>
      <c r="Q183" s="15"/>
      <c r="R183" s="189"/>
      <c r="S183" s="198"/>
      <c r="T183" s="209"/>
    </row>
    <row r="184" spans="1:20" ht="15" customHeight="1" x14ac:dyDescent="0.3">
      <c r="A184" s="209"/>
      <c r="B184" s="195"/>
      <c r="C184" s="15"/>
      <c r="D184" s="15"/>
      <c r="E184" s="15"/>
      <c r="F184" s="15"/>
      <c r="G184" s="210"/>
      <c r="H184" s="15"/>
      <c r="I184" s="196"/>
      <c r="J184" s="196"/>
      <c r="K184" s="211"/>
      <c r="L184" s="189"/>
      <c r="M184" s="189"/>
      <c r="N184" s="15"/>
      <c r="O184" s="212" t="str">
        <f>IF(ISBLANK($N184),"",VLOOKUP($N184,'Clés d''affectation'!$B$3:$E$200,2,0))</f>
        <v/>
      </c>
      <c r="P184" s="213" t="str">
        <f t="shared" si="2"/>
        <v/>
      </c>
      <c r="Q184" s="15"/>
      <c r="R184" s="189"/>
      <c r="S184" s="198"/>
      <c r="T184" s="209"/>
    </row>
    <row r="185" spans="1:20" ht="15" customHeight="1" x14ac:dyDescent="0.3">
      <c r="A185" s="209"/>
      <c r="B185" s="195"/>
      <c r="C185" s="15"/>
      <c r="D185" s="15"/>
      <c r="E185" s="15"/>
      <c r="F185" s="15"/>
      <c r="G185" s="210"/>
      <c r="H185" s="15"/>
      <c r="I185" s="196"/>
      <c r="J185" s="196"/>
      <c r="K185" s="211"/>
      <c r="L185" s="189"/>
      <c r="M185" s="189"/>
      <c r="N185" s="15"/>
      <c r="O185" s="212" t="str">
        <f>IF(ISBLANK($N185),"",VLOOKUP($N185,'Clés d''affectation'!$B$3:$E$200,2,0))</f>
        <v/>
      </c>
      <c r="P185" s="213" t="str">
        <f t="shared" si="2"/>
        <v/>
      </c>
      <c r="Q185" s="15"/>
      <c r="R185" s="189"/>
      <c r="S185" s="198"/>
      <c r="T185" s="209"/>
    </row>
    <row r="186" spans="1:20" ht="15" customHeight="1" x14ac:dyDescent="0.3">
      <c r="A186" s="209"/>
      <c r="B186" s="195"/>
      <c r="C186" s="15"/>
      <c r="D186" s="15"/>
      <c r="E186" s="15"/>
      <c r="F186" s="15"/>
      <c r="G186" s="210"/>
      <c r="H186" s="15"/>
      <c r="I186" s="196"/>
      <c r="J186" s="196"/>
      <c r="K186" s="211"/>
      <c r="L186" s="189"/>
      <c r="M186" s="189"/>
      <c r="N186" s="15"/>
      <c r="O186" s="212" t="str">
        <f>IF(ISBLANK($N186),"",VLOOKUP($N186,'Clés d''affectation'!$B$3:$E$200,2,0))</f>
        <v/>
      </c>
      <c r="P186" s="213" t="str">
        <f t="shared" si="2"/>
        <v/>
      </c>
      <c r="Q186" s="15"/>
      <c r="R186" s="189"/>
      <c r="S186" s="198"/>
      <c r="T186" s="209"/>
    </row>
    <row r="187" spans="1:20" ht="15" customHeight="1" x14ac:dyDescent="0.3">
      <c r="A187" s="209"/>
      <c r="B187" s="195"/>
      <c r="C187" s="15"/>
      <c r="D187" s="15"/>
      <c r="E187" s="15"/>
      <c r="F187" s="15"/>
      <c r="G187" s="210"/>
      <c r="H187" s="15"/>
      <c r="I187" s="196"/>
      <c r="J187" s="196"/>
      <c r="K187" s="211"/>
      <c r="L187" s="189"/>
      <c r="M187" s="189"/>
      <c r="N187" s="15"/>
      <c r="O187" s="212" t="str">
        <f>IF(ISBLANK($N187),"",VLOOKUP($N187,'Clés d''affectation'!$B$3:$E$200,2,0))</f>
        <v/>
      </c>
      <c r="P187" s="213" t="str">
        <f t="shared" si="2"/>
        <v/>
      </c>
      <c r="Q187" s="15"/>
      <c r="R187" s="189"/>
      <c r="S187" s="198"/>
      <c r="T187" s="209"/>
    </row>
    <row r="188" spans="1:20" ht="15" customHeight="1" x14ac:dyDescent="0.3">
      <c r="A188" s="209"/>
      <c r="B188" s="195"/>
      <c r="C188" s="15"/>
      <c r="D188" s="15"/>
      <c r="E188" s="15"/>
      <c r="F188" s="15"/>
      <c r="G188" s="210"/>
      <c r="H188" s="15"/>
      <c r="I188" s="196"/>
      <c r="J188" s="196"/>
      <c r="K188" s="211"/>
      <c r="L188" s="189"/>
      <c r="M188" s="189"/>
      <c r="N188" s="15"/>
      <c r="O188" s="212" t="str">
        <f>IF(ISBLANK($N188),"",VLOOKUP($N188,'Clés d''affectation'!$B$3:$E$200,2,0))</f>
        <v/>
      </c>
      <c r="P188" s="213" t="str">
        <f t="shared" si="2"/>
        <v/>
      </c>
      <c r="Q188" s="15"/>
      <c r="R188" s="189"/>
      <c r="S188" s="198"/>
      <c r="T188" s="209"/>
    </row>
    <row r="189" spans="1:20" ht="15" customHeight="1" x14ac:dyDescent="0.3">
      <c r="A189" s="209"/>
      <c r="B189" s="195"/>
      <c r="C189" s="15"/>
      <c r="D189" s="15"/>
      <c r="E189" s="15"/>
      <c r="F189" s="15"/>
      <c r="G189" s="210"/>
      <c r="H189" s="15"/>
      <c r="I189" s="196"/>
      <c r="J189" s="196"/>
      <c r="K189" s="211"/>
      <c r="L189" s="189"/>
      <c r="M189" s="189"/>
      <c r="N189" s="15"/>
      <c r="O189" s="212" t="str">
        <f>IF(ISBLANK($N189),"",VLOOKUP($N189,'Clés d''affectation'!$B$3:$E$200,2,0))</f>
        <v/>
      </c>
      <c r="P189" s="213" t="str">
        <f t="shared" si="2"/>
        <v/>
      </c>
      <c r="Q189" s="15"/>
      <c r="R189" s="189"/>
      <c r="S189" s="198"/>
      <c r="T189" s="209"/>
    </row>
    <row r="190" spans="1:20" ht="15" customHeight="1" x14ac:dyDescent="0.3">
      <c r="A190" s="209"/>
      <c r="B190" s="195"/>
      <c r="C190" s="15"/>
      <c r="D190" s="15"/>
      <c r="E190" s="15"/>
      <c r="F190" s="15"/>
      <c r="G190" s="210"/>
      <c r="H190" s="15"/>
      <c r="I190" s="196"/>
      <c r="J190" s="196"/>
      <c r="K190" s="211"/>
      <c r="L190" s="189"/>
      <c r="M190" s="189"/>
      <c r="N190" s="15"/>
      <c r="O190" s="212" t="str">
        <f>IF(ISBLANK($N190),"",VLOOKUP($N190,'Clés d''affectation'!$B$3:$E$200,2,0))</f>
        <v/>
      </c>
      <c r="P190" s="213" t="str">
        <f t="shared" si="2"/>
        <v/>
      </c>
      <c r="Q190" s="15"/>
      <c r="R190" s="189"/>
      <c r="S190" s="198"/>
      <c r="T190" s="209"/>
    </row>
    <row r="191" spans="1:20" ht="15" customHeight="1" x14ac:dyDescent="0.3">
      <c r="A191" s="209"/>
      <c r="B191" s="195"/>
      <c r="C191" s="15"/>
      <c r="D191" s="15"/>
      <c r="E191" s="15"/>
      <c r="F191" s="15"/>
      <c r="G191" s="210"/>
      <c r="H191" s="15"/>
      <c r="I191" s="196"/>
      <c r="J191" s="196"/>
      <c r="K191" s="211"/>
      <c r="L191" s="189"/>
      <c r="M191" s="189"/>
      <c r="N191" s="15"/>
      <c r="O191" s="212" t="str">
        <f>IF(ISBLANK($N191),"",VLOOKUP($N191,'Clés d''affectation'!$B$3:$E$200,2,0))</f>
        <v/>
      </c>
      <c r="P191" s="213" t="str">
        <f t="shared" si="2"/>
        <v/>
      </c>
      <c r="Q191" s="15"/>
      <c r="R191" s="189"/>
      <c r="S191" s="198"/>
      <c r="T191" s="209"/>
    </row>
    <row r="192" spans="1:20" ht="15" customHeight="1" x14ac:dyDescent="0.3">
      <c r="A192" s="209"/>
      <c r="B192" s="195"/>
      <c r="C192" s="15"/>
      <c r="D192" s="15"/>
      <c r="E192" s="15"/>
      <c r="F192" s="15"/>
      <c r="G192" s="210"/>
      <c r="H192" s="15"/>
      <c r="I192" s="196"/>
      <c r="J192" s="196"/>
      <c r="K192" s="211"/>
      <c r="L192" s="189"/>
      <c r="M192" s="189"/>
      <c r="N192" s="15"/>
      <c r="O192" s="212" t="str">
        <f>IF(ISBLANK($N192),"",VLOOKUP($N192,'Clés d''affectation'!$B$3:$E$200,2,0))</f>
        <v/>
      </c>
      <c r="P192" s="213" t="str">
        <f t="shared" si="2"/>
        <v/>
      </c>
      <c r="Q192" s="15"/>
      <c r="R192" s="189"/>
      <c r="S192" s="198"/>
      <c r="T192" s="209"/>
    </row>
    <row r="193" spans="1:20" ht="15" customHeight="1" x14ac:dyDescent="0.3">
      <c r="A193" s="209"/>
      <c r="B193" s="195"/>
      <c r="C193" s="15"/>
      <c r="D193" s="15"/>
      <c r="E193" s="15"/>
      <c r="F193" s="15"/>
      <c r="G193" s="210"/>
      <c r="H193" s="15"/>
      <c r="I193" s="196"/>
      <c r="J193" s="196"/>
      <c r="K193" s="211"/>
      <c r="L193" s="189"/>
      <c r="M193" s="189"/>
      <c r="N193" s="15"/>
      <c r="O193" s="212" t="str">
        <f>IF(ISBLANK($N193),"",VLOOKUP($N193,'Clés d''affectation'!$B$3:$E$200,2,0))</f>
        <v/>
      </c>
      <c r="P193" s="213" t="str">
        <f t="shared" si="2"/>
        <v/>
      </c>
      <c r="Q193" s="15"/>
      <c r="R193" s="189"/>
      <c r="S193" s="198"/>
      <c r="T193" s="209"/>
    </row>
    <row r="194" spans="1:20" ht="15" customHeight="1" x14ac:dyDescent="0.3">
      <c r="A194" s="209"/>
      <c r="B194" s="195"/>
      <c r="C194" s="15"/>
      <c r="D194" s="15"/>
      <c r="E194" s="15"/>
      <c r="F194" s="15"/>
      <c r="G194" s="210"/>
      <c r="H194" s="15"/>
      <c r="I194" s="196"/>
      <c r="J194" s="196"/>
      <c r="K194" s="211"/>
      <c r="L194" s="189"/>
      <c r="M194" s="189"/>
      <c r="N194" s="15"/>
      <c r="O194" s="212" t="str">
        <f>IF(ISBLANK($N194),"",VLOOKUP($N194,'Clés d''affectation'!$B$3:$E$200,2,0))</f>
        <v/>
      </c>
      <c r="P194" s="213" t="str">
        <f t="shared" si="2"/>
        <v/>
      </c>
      <c r="Q194" s="15"/>
      <c r="R194" s="189"/>
      <c r="S194" s="198"/>
      <c r="T194" s="209"/>
    </row>
    <row r="195" spans="1:20" ht="15" customHeight="1" x14ac:dyDescent="0.3">
      <c r="A195" s="209"/>
      <c r="B195" s="195"/>
      <c r="C195" s="15"/>
      <c r="D195" s="15"/>
      <c r="E195" s="15"/>
      <c r="F195" s="15"/>
      <c r="G195" s="210"/>
      <c r="H195" s="15"/>
      <c r="I195" s="196"/>
      <c r="J195" s="196"/>
      <c r="K195" s="211"/>
      <c r="L195" s="189"/>
      <c r="M195" s="189"/>
      <c r="N195" s="15"/>
      <c r="O195" s="212" t="str">
        <f>IF(ISBLANK($N195),"",VLOOKUP($N195,'Clés d''affectation'!$B$3:$E$200,2,0))</f>
        <v/>
      </c>
      <c r="P195" s="213" t="str">
        <f t="shared" ref="P195:P258" si="3">IF(ISBLANK($N195),"",$M195*$O195)</f>
        <v/>
      </c>
      <c r="Q195" s="15"/>
      <c r="R195" s="189"/>
      <c r="S195" s="198"/>
      <c r="T195" s="209"/>
    </row>
    <row r="196" spans="1:20" ht="15" customHeight="1" x14ac:dyDescent="0.3">
      <c r="A196" s="209"/>
      <c r="B196" s="195"/>
      <c r="C196" s="15"/>
      <c r="D196" s="15"/>
      <c r="E196" s="15"/>
      <c r="F196" s="15"/>
      <c r="G196" s="210"/>
      <c r="H196" s="15"/>
      <c r="I196" s="196"/>
      <c r="J196" s="196"/>
      <c r="K196" s="211"/>
      <c r="L196" s="189"/>
      <c r="M196" s="189"/>
      <c r="N196" s="15"/>
      <c r="O196" s="212" t="str">
        <f>IF(ISBLANK($N196),"",VLOOKUP($N196,'Clés d''affectation'!$B$3:$E$200,2,0))</f>
        <v/>
      </c>
      <c r="P196" s="213" t="str">
        <f t="shared" si="3"/>
        <v/>
      </c>
      <c r="Q196" s="15"/>
      <c r="R196" s="189"/>
      <c r="S196" s="198"/>
      <c r="T196" s="209"/>
    </row>
    <row r="197" spans="1:20" ht="15" customHeight="1" x14ac:dyDescent="0.3">
      <c r="A197" s="209"/>
      <c r="B197" s="195"/>
      <c r="C197" s="15"/>
      <c r="D197" s="15"/>
      <c r="E197" s="15"/>
      <c r="F197" s="15"/>
      <c r="G197" s="210"/>
      <c r="H197" s="15"/>
      <c r="I197" s="196"/>
      <c r="J197" s="196"/>
      <c r="K197" s="211"/>
      <c r="L197" s="189"/>
      <c r="M197" s="189"/>
      <c r="N197" s="15"/>
      <c r="O197" s="212" t="str">
        <f>IF(ISBLANK($N197),"",VLOOKUP($N197,'Clés d''affectation'!$B$3:$E$200,2,0))</f>
        <v/>
      </c>
      <c r="P197" s="213" t="str">
        <f t="shared" si="3"/>
        <v/>
      </c>
      <c r="Q197" s="15"/>
      <c r="R197" s="189"/>
      <c r="S197" s="198"/>
      <c r="T197" s="209"/>
    </row>
    <row r="198" spans="1:20" ht="15" customHeight="1" x14ac:dyDescent="0.3">
      <c r="A198" s="209"/>
      <c r="B198" s="195"/>
      <c r="C198" s="15"/>
      <c r="D198" s="15"/>
      <c r="E198" s="15"/>
      <c r="F198" s="15"/>
      <c r="G198" s="210"/>
      <c r="H198" s="15"/>
      <c r="I198" s="196"/>
      <c r="J198" s="196"/>
      <c r="K198" s="211"/>
      <c r="L198" s="189"/>
      <c r="M198" s="189"/>
      <c r="N198" s="15"/>
      <c r="O198" s="212" t="str">
        <f>IF(ISBLANK($N198),"",VLOOKUP($N198,'Clés d''affectation'!$B$3:$E$200,2,0))</f>
        <v/>
      </c>
      <c r="P198" s="213" t="str">
        <f t="shared" si="3"/>
        <v/>
      </c>
      <c r="Q198" s="15"/>
      <c r="R198" s="189"/>
      <c r="S198" s="198"/>
      <c r="T198" s="209"/>
    </row>
    <row r="199" spans="1:20" ht="15" customHeight="1" x14ac:dyDescent="0.3">
      <c r="A199" s="209"/>
      <c r="B199" s="195"/>
      <c r="C199" s="15"/>
      <c r="D199" s="15"/>
      <c r="E199" s="15"/>
      <c r="F199" s="15"/>
      <c r="G199" s="210"/>
      <c r="H199" s="15"/>
      <c r="I199" s="196"/>
      <c r="J199" s="196"/>
      <c r="K199" s="211"/>
      <c r="L199" s="189"/>
      <c r="M199" s="189"/>
      <c r="N199" s="15"/>
      <c r="O199" s="212" t="str">
        <f>IF(ISBLANK($N199),"",VLOOKUP($N199,'Clés d''affectation'!$B$3:$E$200,2,0))</f>
        <v/>
      </c>
      <c r="P199" s="213" t="str">
        <f t="shared" si="3"/>
        <v/>
      </c>
      <c r="Q199" s="15"/>
      <c r="R199" s="189"/>
      <c r="S199" s="198"/>
      <c r="T199" s="209"/>
    </row>
    <row r="200" spans="1:20" ht="15" customHeight="1" x14ac:dyDescent="0.3">
      <c r="A200" s="209"/>
      <c r="B200" s="195"/>
      <c r="C200" s="15"/>
      <c r="D200" s="15"/>
      <c r="E200" s="15"/>
      <c r="F200" s="15"/>
      <c r="G200" s="210"/>
      <c r="H200" s="15"/>
      <c r="I200" s="196"/>
      <c r="J200" s="196"/>
      <c r="K200" s="211"/>
      <c r="L200" s="189"/>
      <c r="M200" s="189"/>
      <c r="N200" s="15"/>
      <c r="O200" s="212" t="str">
        <f>IF(ISBLANK($N200),"",VLOOKUP($N200,'Clés d''affectation'!$B$3:$E$200,2,0))</f>
        <v/>
      </c>
      <c r="P200" s="213" t="str">
        <f t="shared" si="3"/>
        <v/>
      </c>
      <c r="Q200" s="15"/>
      <c r="R200" s="189"/>
      <c r="S200" s="198"/>
      <c r="T200" s="209"/>
    </row>
    <row r="201" spans="1:20" ht="15" customHeight="1" x14ac:dyDescent="0.3">
      <c r="A201" s="209"/>
      <c r="B201" s="195"/>
      <c r="C201" s="15"/>
      <c r="D201" s="15"/>
      <c r="E201" s="15"/>
      <c r="F201" s="15"/>
      <c r="G201" s="210"/>
      <c r="H201" s="15"/>
      <c r="I201" s="196"/>
      <c r="J201" s="196"/>
      <c r="K201" s="211"/>
      <c r="L201" s="189"/>
      <c r="M201" s="189"/>
      <c r="N201" s="15"/>
      <c r="O201" s="212" t="str">
        <f>IF(ISBLANK($N201),"",VLOOKUP($N201,'Clés d''affectation'!$B$3:$E$200,2,0))</f>
        <v/>
      </c>
      <c r="P201" s="213" t="str">
        <f t="shared" si="3"/>
        <v/>
      </c>
      <c r="Q201" s="15"/>
      <c r="R201" s="189"/>
      <c r="S201" s="198"/>
      <c r="T201" s="209"/>
    </row>
    <row r="202" spans="1:20" ht="15" customHeight="1" x14ac:dyDescent="0.3">
      <c r="A202" s="209"/>
      <c r="B202" s="195"/>
      <c r="C202" s="15"/>
      <c r="D202" s="15"/>
      <c r="E202" s="15"/>
      <c r="F202" s="15"/>
      <c r="G202" s="210"/>
      <c r="H202" s="15"/>
      <c r="I202" s="196"/>
      <c r="J202" s="196"/>
      <c r="K202" s="211"/>
      <c r="L202" s="189"/>
      <c r="M202" s="189"/>
      <c r="N202" s="15"/>
      <c r="O202" s="212" t="str">
        <f>IF(ISBLANK($N202),"",VLOOKUP($N202,'Clés d''affectation'!$B$3:$E$200,2,0))</f>
        <v/>
      </c>
      <c r="P202" s="213" t="str">
        <f t="shared" si="3"/>
        <v/>
      </c>
      <c r="Q202" s="15"/>
      <c r="R202" s="189"/>
      <c r="S202" s="198"/>
      <c r="T202" s="209"/>
    </row>
    <row r="203" spans="1:20" ht="15" customHeight="1" x14ac:dyDescent="0.3">
      <c r="A203" s="209"/>
      <c r="B203" s="195"/>
      <c r="C203" s="15"/>
      <c r="D203" s="15"/>
      <c r="E203" s="15"/>
      <c r="F203" s="15"/>
      <c r="G203" s="210"/>
      <c r="H203" s="15"/>
      <c r="I203" s="196"/>
      <c r="J203" s="196"/>
      <c r="K203" s="211"/>
      <c r="L203" s="189"/>
      <c r="M203" s="189"/>
      <c r="N203" s="15"/>
      <c r="O203" s="212" t="str">
        <f>IF(ISBLANK($N203),"",VLOOKUP($N203,'Clés d''affectation'!$B$3:$E$200,2,0))</f>
        <v/>
      </c>
      <c r="P203" s="213" t="str">
        <f t="shared" si="3"/>
        <v/>
      </c>
      <c r="Q203" s="15"/>
      <c r="R203" s="189"/>
      <c r="S203" s="198"/>
      <c r="T203" s="209"/>
    </row>
    <row r="204" spans="1:20" ht="15" customHeight="1" x14ac:dyDescent="0.3">
      <c r="A204" s="209"/>
      <c r="B204" s="195"/>
      <c r="C204" s="15"/>
      <c r="D204" s="15"/>
      <c r="E204" s="15"/>
      <c r="F204" s="15"/>
      <c r="G204" s="210"/>
      <c r="H204" s="15"/>
      <c r="I204" s="196"/>
      <c r="J204" s="196"/>
      <c r="K204" s="211"/>
      <c r="L204" s="189"/>
      <c r="M204" s="189"/>
      <c r="N204" s="15"/>
      <c r="O204" s="212" t="str">
        <f>IF(ISBLANK($N204),"",VLOOKUP($N204,'Clés d''affectation'!$B$3:$E$200,2,0))</f>
        <v/>
      </c>
      <c r="P204" s="213" t="str">
        <f t="shared" si="3"/>
        <v/>
      </c>
      <c r="Q204" s="15"/>
      <c r="R204" s="189"/>
      <c r="S204" s="198"/>
      <c r="T204" s="209"/>
    </row>
    <row r="205" spans="1:20" ht="15" customHeight="1" x14ac:dyDescent="0.3">
      <c r="A205" s="209"/>
      <c r="B205" s="195"/>
      <c r="C205" s="15"/>
      <c r="D205" s="15"/>
      <c r="E205" s="15"/>
      <c r="F205" s="15"/>
      <c r="G205" s="210"/>
      <c r="H205" s="15"/>
      <c r="I205" s="196"/>
      <c r="J205" s="196"/>
      <c r="K205" s="211"/>
      <c r="L205" s="189"/>
      <c r="M205" s="189"/>
      <c r="N205" s="15"/>
      <c r="O205" s="212" t="str">
        <f>IF(ISBLANK($N205),"",VLOOKUP($N205,'Clés d''affectation'!$B$3:$E$200,2,0))</f>
        <v/>
      </c>
      <c r="P205" s="213" t="str">
        <f t="shared" si="3"/>
        <v/>
      </c>
      <c r="Q205" s="15"/>
      <c r="R205" s="189"/>
      <c r="S205" s="198"/>
      <c r="T205" s="209"/>
    </row>
    <row r="206" spans="1:20" ht="15" customHeight="1" x14ac:dyDescent="0.3">
      <c r="A206" s="209"/>
      <c r="B206" s="195"/>
      <c r="C206" s="15"/>
      <c r="D206" s="15"/>
      <c r="E206" s="15"/>
      <c r="F206" s="15"/>
      <c r="G206" s="210"/>
      <c r="H206" s="15"/>
      <c r="I206" s="196"/>
      <c r="J206" s="196"/>
      <c r="K206" s="211"/>
      <c r="L206" s="189"/>
      <c r="M206" s="189"/>
      <c r="N206" s="15"/>
      <c r="O206" s="212" t="str">
        <f>IF(ISBLANK($N206),"",VLOOKUP($N206,'Clés d''affectation'!$B$3:$E$200,2,0))</f>
        <v/>
      </c>
      <c r="P206" s="213" t="str">
        <f t="shared" si="3"/>
        <v/>
      </c>
      <c r="Q206" s="15"/>
      <c r="R206" s="189"/>
      <c r="S206" s="198"/>
      <c r="T206" s="209"/>
    </row>
    <row r="207" spans="1:20" ht="15" customHeight="1" x14ac:dyDescent="0.3">
      <c r="A207" s="209"/>
      <c r="B207" s="195"/>
      <c r="C207" s="15"/>
      <c r="D207" s="15"/>
      <c r="E207" s="15"/>
      <c r="F207" s="15"/>
      <c r="G207" s="210"/>
      <c r="H207" s="15"/>
      <c r="I207" s="196"/>
      <c r="J207" s="196"/>
      <c r="K207" s="211"/>
      <c r="L207" s="189"/>
      <c r="M207" s="189"/>
      <c r="N207" s="15"/>
      <c r="O207" s="212" t="str">
        <f>IF(ISBLANK($N207),"",VLOOKUP($N207,'Clés d''affectation'!$B$3:$E$200,2,0))</f>
        <v/>
      </c>
      <c r="P207" s="213" t="str">
        <f t="shared" si="3"/>
        <v/>
      </c>
      <c r="Q207" s="15"/>
      <c r="R207" s="189"/>
      <c r="S207" s="198"/>
      <c r="T207" s="209"/>
    </row>
    <row r="208" spans="1:20" ht="15" customHeight="1" x14ac:dyDescent="0.3">
      <c r="A208" s="209"/>
      <c r="B208" s="195"/>
      <c r="C208" s="15"/>
      <c r="D208" s="15"/>
      <c r="E208" s="15"/>
      <c r="F208" s="15"/>
      <c r="G208" s="210"/>
      <c r="H208" s="15"/>
      <c r="I208" s="196"/>
      <c r="J208" s="196"/>
      <c r="K208" s="211"/>
      <c r="L208" s="189"/>
      <c r="M208" s="189"/>
      <c r="N208" s="15"/>
      <c r="O208" s="212" t="str">
        <f>IF(ISBLANK($N208),"",VLOOKUP($N208,'Clés d''affectation'!$B$3:$E$200,2,0))</f>
        <v/>
      </c>
      <c r="P208" s="213" t="str">
        <f t="shared" si="3"/>
        <v/>
      </c>
      <c r="Q208" s="15"/>
      <c r="R208" s="189"/>
      <c r="S208" s="198"/>
      <c r="T208" s="209"/>
    </row>
    <row r="209" spans="1:20" ht="15" customHeight="1" x14ac:dyDescent="0.3">
      <c r="A209" s="209"/>
      <c r="B209" s="195"/>
      <c r="C209" s="15"/>
      <c r="D209" s="15"/>
      <c r="E209" s="15"/>
      <c r="F209" s="15"/>
      <c r="G209" s="210"/>
      <c r="H209" s="15"/>
      <c r="I209" s="196"/>
      <c r="J209" s="196"/>
      <c r="K209" s="211"/>
      <c r="L209" s="189"/>
      <c r="M209" s="189"/>
      <c r="N209" s="15"/>
      <c r="O209" s="212" t="str">
        <f>IF(ISBLANK($N209),"",VLOOKUP($N209,'Clés d''affectation'!$B$3:$E$200,2,0))</f>
        <v/>
      </c>
      <c r="P209" s="213" t="str">
        <f t="shared" si="3"/>
        <v/>
      </c>
      <c r="Q209" s="15"/>
      <c r="R209" s="189"/>
      <c r="S209" s="198"/>
      <c r="T209" s="209"/>
    </row>
    <row r="210" spans="1:20" ht="15" customHeight="1" x14ac:dyDescent="0.3">
      <c r="A210" s="209"/>
      <c r="B210" s="195"/>
      <c r="C210" s="15"/>
      <c r="D210" s="15"/>
      <c r="E210" s="15"/>
      <c r="F210" s="15"/>
      <c r="G210" s="210"/>
      <c r="H210" s="15"/>
      <c r="I210" s="196"/>
      <c r="J210" s="196"/>
      <c r="K210" s="211"/>
      <c r="L210" s="189"/>
      <c r="M210" s="189"/>
      <c r="N210" s="15"/>
      <c r="O210" s="212" t="str">
        <f>IF(ISBLANK($N210),"",VLOOKUP($N210,'Clés d''affectation'!$B$3:$E$200,2,0))</f>
        <v/>
      </c>
      <c r="P210" s="213" t="str">
        <f t="shared" si="3"/>
        <v/>
      </c>
      <c r="Q210" s="15"/>
      <c r="R210" s="189"/>
      <c r="S210" s="198"/>
      <c r="T210" s="209"/>
    </row>
    <row r="211" spans="1:20" ht="15" customHeight="1" x14ac:dyDescent="0.3">
      <c r="A211" s="209"/>
      <c r="B211" s="195"/>
      <c r="C211" s="15"/>
      <c r="D211" s="15"/>
      <c r="E211" s="15"/>
      <c r="F211" s="15"/>
      <c r="G211" s="210"/>
      <c r="H211" s="15"/>
      <c r="I211" s="196"/>
      <c r="J211" s="196"/>
      <c r="K211" s="211"/>
      <c r="L211" s="189"/>
      <c r="M211" s="189"/>
      <c r="N211" s="15"/>
      <c r="O211" s="212" t="str">
        <f>IF(ISBLANK($N211),"",VLOOKUP($N211,'Clés d''affectation'!$B$3:$E$200,2,0))</f>
        <v/>
      </c>
      <c r="P211" s="213" t="str">
        <f t="shared" si="3"/>
        <v/>
      </c>
      <c r="Q211" s="15"/>
      <c r="R211" s="189"/>
      <c r="S211" s="198"/>
      <c r="T211" s="209"/>
    </row>
    <row r="212" spans="1:20" ht="15" customHeight="1" x14ac:dyDescent="0.3">
      <c r="A212" s="209"/>
      <c r="B212" s="195"/>
      <c r="C212" s="15"/>
      <c r="D212" s="15"/>
      <c r="E212" s="15"/>
      <c r="F212" s="15"/>
      <c r="G212" s="210"/>
      <c r="H212" s="15"/>
      <c r="I212" s="196"/>
      <c r="J212" s="196"/>
      <c r="K212" s="211"/>
      <c r="L212" s="189"/>
      <c r="M212" s="189"/>
      <c r="N212" s="15"/>
      <c r="O212" s="212" t="str">
        <f>IF(ISBLANK($N212),"",VLOOKUP($N212,'Clés d''affectation'!$B$3:$E$200,2,0))</f>
        <v/>
      </c>
      <c r="P212" s="213" t="str">
        <f t="shared" si="3"/>
        <v/>
      </c>
      <c r="Q212" s="15"/>
      <c r="R212" s="189"/>
      <c r="S212" s="198"/>
      <c r="T212" s="209"/>
    </row>
    <row r="213" spans="1:20" ht="15" customHeight="1" x14ac:dyDescent="0.3">
      <c r="A213" s="209"/>
      <c r="B213" s="195"/>
      <c r="C213" s="15"/>
      <c r="D213" s="15"/>
      <c r="E213" s="15"/>
      <c r="F213" s="15"/>
      <c r="G213" s="210"/>
      <c r="H213" s="15"/>
      <c r="I213" s="196"/>
      <c r="J213" s="196"/>
      <c r="K213" s="211"/>
      <c r="L213" s="189"/>
      <c r="M213" s="189"/>
      <c r="N213" s="15"/>
      <c r="O213" s="212" t="str">
        <f>IF(ISBLANK($N213),"",VLOOKUP($N213,'Clés d''affectation'!$B$3:$E$200,2,0))</f>
        <v/>
      </c>
      <c r="P213" s="213" t="str">
        <f t="shared" si="3"/>
        <v/>
      </c>
      <c r="Q213" s="15"/>
      <c r="R213" s="189"/>
      <c r="S213" s="198"/>
      <c r="T213" s="209"/>
    </row>
    <row r="214" spans="1:20" ht="15" customHeight="1" x14ac:dyDescent="0.3">
      <c r="A214" s="209"/>
      <c r="B214" s="195"/>
      <c r="C214" s="15"/>
      <c r="D214" s="15"/>
      <c r="E214" s="15"/>
      <c r="F214" s="15"/>
      <c r="G214" s="210"/>
      <c r="H214" s="15"/>
      <c r="I214" s="196"/>
      <c r="J214" s="196"/>
      <c r="K214" s="211"/>
      <c r="L214" s="189"/>
      <c r="M214" s="189"/>
      <c r="N214" s="15"/>
      <c r="O214" s="212" t="str">
        <f>IF(ISBLANK($N214),"",VLOOKUP($N214,'Clés d''affectation'!$B$3:$E$200,2,0))</f>
        <v/>
      </c>
      <c r="P214" s="213" t="str">
        <f t="shared" si="3"/>
        <v/>
      </c>
      <c r="Q214" s="15"/>
      <c r="R214" s="189"/>
      <c r="S214" s="198"/>
      <c r="T214" s="209"/>
    </row>
    <row r="215" spans="1:20" ht="15" customHeight="1" x14ac:dyDescent="0.3">
      <c r="A215" s="209"/>
      <c r="B215" s="195"/>
      <c r="C215" s="15"/>
      <c r="D215" s="15"/>
      <c r="E215" s="15"/>
      <c r="F215" s="15"/>
      <c r="G215" s="210"/>
      <c r="H215" s="15"/>
      <c r="I215" s="196"/>
      <c r="J215" s="196"/>
      <c r="K215" s="211"/>
      <c r="L215" s="189"/>
      <c r="M215" s="189"/>
      <c r="N215" s="15"/>
      <c r="O215" s="212" t="str">
        <f>IF(ISBLANK($N215),"",VLOOKUP($N215,'Clés d''affectation'!$B$3:$E$200,2,0))</f>
        <v/>
      </c>
      <c r="P215" s="213" t="str">
        <f t="shared" si="3"/>
        <v/>
      </c>
      <c r="Q215" s="15"/>
      <c r="R215" s="189"/>
      <c r="S215" s="198"/>
      <c r="T215" s="209"/>
    </row>
    <row r="216" spans="1:20" ht="15" customHeight="1" x14ac:dyDescent="0.3">
      <c r="A216" s="209"/>
      <c r="B216" s="195"/>
      <c r="C216" s="15"/>
      <c r="D216" s="15"/>
      <c r="E216" s="15"/>
      <c r="F216" s="15"/>
      <c r="G216" s="210"/>
      <c r="H216" s="15"/>
      <c r="I216" s="196"/>
      <c r="J216" s="196"/>
      <c r="K216" s="211"/>
      <c r="L216" s="189"/>
      <c r="M216" s="189"/>
      <c r="N216" s="15"/>
      <c r="O216" s="212" t="str">
        <f>IF(ISBLANK($N216),"",VLOOKUP($N216,'Clés d''affectation'!$B$3:$E$200,2,0))</f>
        <v/>
      </c>
      <c r="P216" s="213" t="str">
        <f t="shared" si="3"/>
        <v/>
      </c>
      <c r="Q216" s="15"/>
      <c r="R216" s="189"/>
      <c r="S216" s="198"/>
      <c r="T216" s="209"/>
    </row>
    <row r="217" spans="1:20" ht="15" customHeight="1" x14ac:dyDescent="0.3">
      <c r="A217" s="209"/>
      <c r="B217" s="195"/>
      <c r="C217" s="15"/>
      <c r="D217" s="15"/>
      <c r="E217" s="15"/>
      <c r="F217" s="15"/>
      <c r="G217" s="210"/>
      <c r="H217" s="15"/>
      <c r="I217" s="196"/>
      <c r="J217" s="196"/>
      <c r="K217" s="211"/>
      <c r="L217" s="189"/>
      <c r="M217" s="189"/>
      <c r="N217" s="15"/>
      <c r="O217" s="212" t="str">
        <f>IF(ISBLANK($N217),"",VLOOKUP($N217,'Clés d''affectation'!$B$3:$E$200,2,0))</f>
        <v/>
      </c>
      <c r="P217" s="213" t="str">
        <f t="shared" si="3"/>
        <v/>
      </c>
      <c r="Q217" s="15"/>
      <c r="R217" s="189"/>
      <c r="S217" s="198"/>
      <c r="T217" s="209"/>
    </row>
    <row r="218" spans="1:20" ht="15" customHeight="1" x14ac:dyDescent="0.3">
      <c r="A218" s="209"/>
      <c r="B218" s="195"/>
      <c r="C218" s="15"/>
      <c r="D218" s="15"/>
      <c r="E218" s="15"/>
      <c r="F218" s="15"/>
      <c r="G218" s="210"/>
      <c r="H218" s="15"/>
      <c r="I218" s="196"/>
      <c r="J218" s="196"/>
      <c r="K218" s="211"/>
      <c r="L218" s="189"/>
      <c r="M218" s="189"/>
      <c r="N218" s="15"/>
      <c r="O218" s="212" t="str">
        <f>IF(ISBLANK($N218),"",VLOOKUP($N218,'Clés d''affectation'!$B$3:$E$200,2,0))</f>
        <v/>
      </c>
      <c r="P218" s="213" t="str">
        <f t="shared" si="3"/>
        <v/>
      </c>
      <c r="Q218" s="15"/>
      <c r="R218" s="189"/>
      <c r="S218" s="198"/>
      <c r="T218" s="209"/>
    </row>
    <row r="219" spans="1:20" ht="15" customHeight="1" x14ac:dyDescent="0.3">
      <c r="A219" s="209"/>
      <c r="B219" s="195"/>
      <c r="C219" s="15"/>
      <c r="D219" s="15"/>
      <c r="E219" s="15"/>
      <c r="F219" s="15"/>
      <c r="G219" s="210"/>
      <c r="H219" s="15"/>
      <c r="I219" s="196"/>
      <c r="J219" s="196"/>
      <c r="K219" s="211"/>
      <c r="L219" s="189"/>
      <c r="M219" s="189"/>
      <c r="N219" s="15"/>
      <c r="O219" s="212" t="str">
        <f>IF(ISBLANK($N219),"",VLOOKUP($N219,'Clés d''affectation'!$B$3:$E$200,2,0))</f>
        <v/>
      </c>
      <c r="P219" s="213" t="str">
        <f t="shared" si="3"/>
        <v/>
      </c>
      <c r="Q219" s="15"/>
      <c r="R219" s="189"/>
      <c r="S219" s="198"/>
      <c r="T219" s="209"/>
    </row>
    <row r="220" spans="1:20" ht="15" customHeight="1" x14ac:dyDescent="0.3">
      <c r="A220" s="209"/>
      <c r="B220" s="195"/>
      <c r="C220" s="15"/>
      <c r="D220" s="15"/>
      <c r="E220" s="15"/>
      <c r="F220" s="15"/>
      <c r="G220" s="210"/>
      <c r="H220" s="15"/>
      <c r="I220" s="196"/>
      <c r="J220" s="196"/>
      <c r="K220" s="211"/>
      <c r="L220" s="189"/>
      <c r="M220" s="189"/>
      <c r="N220" s="15"/>
      <c r="O220" s="212" t="str">
        <f>IF(ISBLANK($N220),"",VLOOKUP($N220,'Clés d''affectation'!$B$3:$E$200,2,0))</f>
        <v/>
      </c>
      <c r="P220" s="213" t="str">
        <f t="shared" si="3"/>
        <v/>
      </c>
      <c r="Q220" s="15"/>
      <c r="R220" s="189"/>
      <c r="S220" s="198"/>
      <c r="T220" s="209"/>
    </row>
    <row r="221" spans="1:20" ht="15" customHeight="1" x14ac:dyDescent="0.3">
      <c r="A221" s="209"/>
      <c r="B221" s="195"/>
      <c r="C221" s="15"/>
      <c r="D221" s="15"/>
      <c r="E221" s="15"/>
      <c r="F221" s="15"/>
      <c r="G221" s="210"/>
      <c r="H221" s="15"/>
      <c r="I221" s="196"/>
      <c r="J221" s="196"/>
      <c r="K221" s="211"/>
      <c r="L221" s="189"/>
      <c r="M221" s="189"/>
      <c r="N221" s="15"/>
      <c r="O221" s="212" t="str">
        <f>IF(ISBLANK($N221),"",VLOOKUP($N221,'Clés d''affectation'!$B$3:$E$200,2,0))</f>
        <v/>
      </c>
      <c r="P221" s="213" t="str">
        <f t="shared" si="3"/>
        <v/>
      </c>
      <c r="Q221" s="15"/>
      <c r="R221" s="189"/>
      <c r="S221" s="198"/>
      <c r="T221" s="209"/>
    </row>
    <row r="222" spans="1:20" ht="15" customHeight="1" x14ac:dyDescent="0.3">
      <c r="A222" s="209"/>
      <c r="B222" s="195"/>
      <c r="C222" s="15"/>
      <c r="D222" s="15"/>
      <c r="E222" s="15"/>
      <c r="F222" s="15"/>
      <c r="G222" s="210"/>
      <c r="H222" s="15"/>
      <c r="I222" s="196"/>
      <c r="J222" s="196"/>
      <c r="K222" s="211"/>
      <c r="L222" s="189"/>
      <c r="M222" s="189"/>
      <c r="N222" s="15"/>
      <c r="O222" s="212" t="str">
        <f>IF(ISBLANK($N222),"",VLOOKUP($N222,'Clés d''affectation'!$B$3:$E$200,2,0))</f>
        <v/>
      </c>
      <c r="P222" s="213" t="str">
        <f t="shared" si="3"/>
        <v/>
      </c>
      <c r="Q222" s="15"/>
      <c r="R222" s="189"/>
      <c r="S222" s="198"/>
      <c r="T222" s="209"/>
    </row>
    <row r="223" spans="1:20" ht="15" customHeight="1" x14ac:dyDescent="0.3">
      <c r="A223" s="209"/>
      <c r="B223" s="195"/>
      <c r="C223" s="15"/>
      <c r="D223" s="15"/>
      <c r="E223" s="15"/>
      <c r="F223" s="15"/>
      <c r="G223" s="210"/>
      <c r="H223" s="15"/>
      <c r="I223" s="196"/>
      <c r="J223" s="196"/>
      <c r="K223" s="211"/>
      <c r="L223" s="189"/>
      <c r="M223" s="189"/>
      <c r="N223" s="15"/>
      <c r="O223" s="212" t="str">
        <f>IF(ISBLANK($N223),"",VLOOKUP($N223,'Clés d''affectation'!$B$3:$E$200,2,0))</f>
        <v/>
      </c>
      <c r="P223" s="213" t="str">
        <f t="shared" si="3"/>
        <v/>
      </c>
      <c r="Q223" s="15"/>
      <c r="R223" s="189"/>
      <c r="S223" s="198"/>
      <c r="T223" s="209"/>
    </row>
    <row r="224" spans="1:20" ht="15" customHeight="1" x14ac:dyDescent="0.3">
      <c r="A224" s="209"/>
      <c r="B224" s="195"/>
      <c r="C224" s="15"/>
      <c r="D224" s="15"/>
      <c r="E224" s="15"/>
      <c r="F224" s="15"/>
      <c r="G224" s="210"/>
      <c r="H224" s="15"/>
      <c r="I224" s="196"/>
      <c r="J224" s="196"/>
      <c r="K224" s="211"/>
      <c r="L224" s="189"/>
      <c r="M224" s="189"/>
      <c r="N224" s="15"/>
      <c r="O224" s="212" t="str">
        <f>IF(ISBLANK($N224),"",VLOOKUP($N224,'Clés d''affectation'!$B$3:$E$200,2,0))</f>
        <v/>
      </c>
      <c r="P224" s="213" t="str">
        <f t="shared" si="3"/>
        <v/>
      </c>
      <c r="Q224" s="15"/>
      <c r="R224" s="189"/>
      <c r="S224" s="198"/>
      <c r="T224" s="209"/>
    </row>
    <row r="225" spans="1:20" ht="15" customHeight="1" x14ac:dyDescent="0.3">
      <c r="A225" s="209"/>
      <c r="B225" s="195"/>
      <c r="C225" s="15"/>
      <c r="D225" s="15"/>
      <c r="E225" s="15"/>
      <c r="F225" s="15"/>
      <c r="G225" s="210"/>
      <c r="H225" s="15"/>
      <c r="I225" s="196"/>
      <c r="J225" s="196"/>
      <c r="K225" s="211"/>
      <c r="L225" s="189"/>
      <c r="M225" s="189"/>
      <c r="N225" s="15"/>
      <c r="O225" s="212" t="str">
        <f>IF(ISBLANK($N225),"",VLOOKUP($N225,'Clés d''affectation'!$B$3:$E$200,2,0))</f>
        <v/>
      </c>
      <c r="P225" s="213" t="str">
        <f t="shared" si="3"/>
        <v/>
      </c>
      <c r="Q225" s="15"/>
      <c r="R225" s="189"/>
      <c r="S225" s="198"/>
      <c r="T225" s="209"/>
    </row>
    <row r="226" spans="1:20" ht="15" customHeight="1" x14ac:dyDescent="0.3">
      <c r="A226" s="209"/>
      <c r="B226" s="195"/>
      <c r="C226" s="15"/>
      <c r="D226" s="15"/>
      <c r="E226" s="15"/>
      <c r="F226" s="15"/>
      <c r="G226" s="210"/>
      <c r="H226" s="15"/>
      <c r="I226" s="196"/>
      <c r="J226" s="196"/>
      <c r="K226" s="211"/>
      <c r="L226" s="189"/>
      <c r="M226" s="189"/>
      <c r="N226" s="15"/>
      <c r="O226" s="212" t="str">
        <f>IF(ISBLANK($N226),"",VLOOKUP($N226,'Clés d''affectation'!$B$3:$E$200,2,0))</f>
        <v/>
      </c>
      <c r="P226" s="213" t="str">
        <f t="shared" si="3"/>
        <v/>
      </c>
      <c r="Q226" s="15"/>
      <c r="R226" s="189"/>
      <c r="S226" s="198"/>
      <c r="T226" s="209"/>
    </row>
    <row r="227" spans="1:20" ht="15" customHeight="1" x14ac:dyDescent="0.3">
      <c r="A227" s="209"/>
      <c r="B227" s="195"/>
      <c r="C227" s="15"/>
      <c r="D227" s="15"/>
      <c r="E227" s="15"/>
      <c r="F227" s="15"/>
      <c r="G227" s="210"/>
      <c r="H227" s="15"/>
      <c r="I227" s="196"/>
      <c r="J227" s="196"/>
      <c r="K227" s="211"/>
      <c r="L227" s="189"/>
      <c r="M227" s="189"/>
      <c r="N227" s="15"/>
      <c r="O227" s="212" t="str">
        <f>IF(ISBLANK($N227),"",VLOOKUP($N227,'Clés d''affectation'!$B$3:$E$200,2,0))</f>
        <v/>
      </c>
      <c r="P227" s="213" t="str">
        <f t="shared" si="3"/>
        <v/>
      </c>
      <c r="Q227" s="15"/>
      <c r="R227" s="189"/>
      <c r="S227" s="198"/>
      <c r="T227" s="209"/>
    </row>
    <row r="228" spans="1:20" ht="15" customHeight="1" x14ac:dyDescent="0.3">
      <c r="A228" s="209"/>
      <c r="B228" s="195"/>
      <c r="C228" s="15"/>
      <c r="D228" s="15"/>
      <c r="E228" s="15"/>
      <c r="F228" s="15"/>
      <c r="G228" s="210"/>
      <c r="H228" s="15"/>
      <c r="I228" s="196"/>
      <c r="J228" s="196"/>
      <c r="K228" s="211"/>
      <c r="L228" s="189"/>
      <c r="M228" s="189"/>
      <c r="N228" s="15"/>
      <c r="O228" s="212" t="str">
        <f>IF(ISBLANK($N228),"",VLOOKUP($N228,'Clés d''affectation'!$B$3:$E$200,2,0))</f>
        <v/>
      </c>
      <c r="P228" s="213" t="str">
        <f t="shared" si="3"/>
        <v/>
      </c>
      <c r="Q228" s="15"/>
      <c r="R228" s="189"/>
      <c r="S228" s="198"/>
      <c r="T228" s="209"/>
    </row>
    <row r="229" spans="1:20" ht="15" customHeight="1" x14ac:dyDescent="0.3">
      <c r="A229" s="209"/>
      <c r="B229" s="195"/>
      <c r="C229" s="15"/>
      <c r="D229" s="15"/>
      <c r="E229" s="15"/>
      <c r="F229" s="15"/>
      <c r="G229" s="210"/>
      <c r="H229" s="15"/>
      <c r="I229" s="196"/>
      <c r="J229" s="196"/>
      <c r="K229" s="211"/>
      <c r="L229" s="189"/>
      <c r="M229" s="189"/>
      <c r="N229" s="15"/>
      <c r="O229" s="212" t="str">
        <f>IF(ISBLANK($N229),"",VLOOKUP($N229,'Clés d''affectation'!$B$3:$E$200,2,0))</f>
        <v/>
      </c>
      <c r="P229" s="213" t="str">
        <f t="shared" si="3"/>
        <v/>
      </c>
      <c r="Q229" s="15"/>
      <c r="R229" s="189"/>
      <c r="S229" s="198"/>
      <c r="T229" s="209"/>
    </row>
    <row r="230" spans="1:20" ht="15" customHeight="1" x14ac:dyDescent="0.3">
      <c r="A230" s="209"/>
      <c r="B230" s="195"/>
      <c r="C230" s="15"/>
      <c r="D230" s="15"/>
      <c r="E230" s="15"/>
      <c r="F230" s="15"/>
      <c r="G230" s="210"/>
      <c r="H230" s="15"/>
      <c r="I230" s="196"/>
      <c r="J230" s="196"/>
      <c r="K230" s="211"/>
      <c r="L230" s="189"/>
      <c r="M230" s="189"/>
      <c r="N230" s="15"/>
      <c r="O230" s="212" t="str">
        <f>IF(ISBLANK($N230),"",VLOOKUP($N230,'Clés d''affectation'!$B$3:$E$200,2,0))</f>
        <v/>
      </c>
      <c r="P230" s="213" t="str">
        <f t="shared" si="3"/>
        <v/>
      </c>
      <c r="Q230" s="15"/>
      <c r="R230" s="189"/>
      <c r="S230" s="198"/>
      <c r="T230" s="209"/>
    </row>
    <row r="231" spans="1:20" ht="15" customHeight="1" x14ac:dyDescent="0.3">
      <c r="A231" s="209"/>
      <c r="B231" s="195"/>
      <c r="C231" s="15"/>
      <c r="D231" s="15"/>
      <c r="E231" s="15"/>
      <c r="F231" s="15"/>
      <c r="G231" s="210"/>
      <c r="H231" s="15"/>
      <c r="I231" s="196"/>
      <c r="J231" s="196"/>
      <c r="K231" s="211"/>
      <c r="L231" s="189"/>
      <c r="M231" s="189"/>
      <c r="N231" s="15"/>
      <c r="O231" s="212" t="str">
        <f>IF(ISBLANK($N231),"",VLOOKUP($N231,'Clés d''affectation'!$B$3:$E$200,2,0))</f>
        <v/>
      </c>
      <c r="P231" s="213" t="str">
        <f t="shared" si="3"/>
        <v/>
      </c>
      <c r="Q231" s="15"/>
      <c r="R231" s="189"/>
      <c r="S231" s="198"/>
      <c r="T231" s="209"/>
    </row>
    <row r="232" spans="1:20" ht="15" customHeight="1" x14ac:dyDescent="0.3">
      <c r="A232" s="209"/>
      <c r="B232" s="195"/>
      <c r="C232" s="15"/>
      <c r="D232" s="15"/>
      <c r="E232" s="15"/>
      <c r="F232" s="15"/>
      <c r="G232" s="210"/>
      <c r="H232" s="15"/>
      <c r="I232" s="196"/>
      <c r="J232" s="196"/>
      <c r="K232" s="211"/>
      <c r="L232" s="189"/>
      <c r="M232" s="189"/>
      <c r="N232" s="15"/>
      <c r="O232" s="212" t="str">
        <f>IF(ISBLANK($N232),"",VLOOKUP($N232,'Clés d''affectation'!$B$3:$E$200,2,0))</f>
        <v/>
      </c>
      <c r="P232" s="213" t="str">
        <f t="shared" si="3"/>
        <v/>
      </c>
      <c r="Q232" s="15"/>
      <c r="R232" s="189"/>
      <c r="S232" s="198"/>
      <c r="T232" s="209"/>
    </row>
    <row r="233" spans="1:20" ht="15" customHeight="1" x14ac:dyDescent="0.3">
      <c r="A233" s="209"/>
      <c r="B233" s="195"/>
      <c r="C233" s="15"/>
      <c r="D233" s="15"/>
      <c r="E233" s="15"/>
      <c r="F233" s="15"/>
      <c r="G233" s="210"/>
      <c r="H233" s="15"/>
      <c r="I233" s="196"/>
      <c r="J233" s="196"/>
      <c r="K233" s="211"/>
      <c r="L233" s="189"/>
      <c r="M233" s="189"/>
      <c r="N233" s="15"/>
      <c r="O233" s="212" t="str">
        <f>IF(ISBLANK($N233),"",VLOOKUP($N233,'Clés d''affectation'!$B$3:$E$200,2,0))</f>
        <v/>
      </c>
      <c r="P233" s="213" t="str">
        <f t="shared" si="3"/>
        <v/>
      </c>
      <c r="Q233" s="15"/>
      <c r="R233" s="189"/>
      <c r="S233" s="198"/>
      <c r="T233" s="209"/>
    </row>
    <row r="234" spans="1:20" ht="15" customHeight="1" x14ac:dyDescent="0.3">
      <c r="A234" s="209"/>
      <c r="B234" s="195"/>
      <c r="C234" s="15"/>
      <c r="D234" s="15"/>
      <c r="E234" s="15"/>
      <c r="F234" s="15"/>
      <c r="G234" s="210"/>
      <c r="H234" s="15"/>
      <c r="I234" s="196"/>
      <c r="J234" s="196"/>
      <c r="K234" s="211"/>
      <c r="L234" s="189"/>
      <c r="M234" s="189"/>
      <c r="N234" s="15"/>
      <c r="O234" s="212" t="str">
        <f>IF(ISBLANK($N234),"",VLOOKUP($N234,'Clés d''affectation'!$B$3:$E$200,2,0))</f>
        <v/>
      </c>
      <c r="P234" s="213" t="str">
        <f t="shared" si="3"/>
        <v/>
      </c>
      <c r="Q234" s="15"/>
      <c r="R234" s="189"/>
      <c r="S234" s="198"/>
      <c r="T234" s="209"/>
    </row>
    <row r="235" spans="1:20" ht="15" customHeight="1" x14ac:dyDescent="0.3">
      <c r="A235" s="209"/>
      <c r="B235" s="195"/>
      <c r="C235" s="15"/>
      <c r="D235" s="15"/>
      <c r="E235" s="15"/>
      <c r="F235" s="15"/>
      <c r="G235" s="210"/>
      <c r="H235" s="15"/>
      <c r="I235" s="196"/>
      <c r="J235" s="196"/>
      <c r="K235" s="211"/>
      <c r="L235" s="189"/>
      <c r="M235" s="189"/>
      <c r="N235" s="15"/>
      <c r="O235" s="212" t="str">
        <f>IF(ISBLANK($N235),"",VLOOKUP($N235,'Clés d''affectation'!$B$3:$E$200,2,0))</f>
        <v/>
      </c>
      <c r="P235" s="213" t="str">
        <f t="shared" si="3"/>
        <v/>
      </c>
      <c r="Q235" s="15"/>
      <c r="R235" s="189"/>
      <c r="S235" s="198"/>
      <c r="T235" s="209"/>
    </row>
    <row r="236" spans="1:20" ht="15" customHeight="1" x14ac:dyDescent="0.3">
      <c r="A236" s="209"/>
      <c r="B236" s="195"/>
      <c r="C236" s="15"/>
      <c r="D236" s="15"/>
      <c r="E236" s="15"/>
      <c r="F236" s="15"/>
      <c r="G236" s="210"/>
      <c r="H236" s="15"/>
      <c r="I236" s="196"/>
      <c r="J236" s="196"/>
      <c r="K236" s="211"/>
      <c r="L236" s="189"/>
      <c r="M236" s="189"/>
      <c r="N236" s="15"/>
      <c r="O236" s="212" t="str">
        <f>IF(ISBLANK($N236),"",VLOOKUP($N236,'Clés d''affectation'!$B$3:$E$200,2,0))</f>
        <v/>
      </c>
      <c r="P236" s="213" t="str">
        <f t="shared" si="3"/>
        <v/>
      </c>
      <c r="Q236" s="15"/>
      <c r="R236" s="189"/>
      <c r="S236" s="198"/>
      <c r="T236" s="209"/>
    </row>
    <row r="237" spans="1:20" ht="15" customHeight="1" x14ac:dyDescent="0.3">
      <c r="A237" s="209"/>
      <c r="B237" s="195"/>
      <c r="C237" s="15"/>
      <c r="D237" s="15"/>
      <c r="E237" s="15"/>
      <c r="F237" s="15"/>
      <c r="G237" s="210"/>
      <c r="H237" s="15"/>
      <c r="I237" s="196"/>
      <c r="J237" s="196"/>
      <c r="K237" s="211"/>
      <c r="L237" s="189"/>
      <c r="M237" s="189"/>
      <c r="N237" s="15"/>
      <c r="O237" s="212" t="str">
        <f>IF(ISBLANK($N237),"",VLOOKUP($N237,'Clés d''affectation'!$B$3:$E$200,2,0))</f>
        <v/>
      </c>
      <c r="P237" s="213" t="str">
        <f t="shared" si="3"/>
        <v/>
      </c>
      <c r="Q237" s="15"/>
      <c r="R237" s="189"/>
      <c r="S237" s="198"/>
      <c r="T237" s="209"/>
    </row>
    <row r="238" spans="1:20" ht="15" customHeight="1" x14ac:dyDescent="0.3">
      <c r="A238" s="209"/>
      <c r="B238" s="195"/>
      <c r="C238" s="15"/>
      <c r="D238" s="15"/>
      <c r="E238" s="15"/>
      <c r="F238" s="15"/>
      <c r="G238" s="210"/>
      <c r="H238" s="15"/>
      <c r="I238" s="196"/>
      <c r="J238" s="196"/>
      <c r="K238" s="211"/>
      <c r="L238" s="189"/>
      <c r="M238" s="189"/>
      <c r="N238" s="15"/>
      <c r="O238" s="212" t="str">
        <f>IF(ISBLANK($N238),"",VLOOKUP($N238,'Clés d''affectation'!$B$3:$E$200,2,0))</f>
        <v/>
      </c>
      <c r="P238" s="213" t="str">
        <f t="shared" si="3"/>
        <v/>
      </c>
      <c r="Q238" s="15"/>
      <c r="R238" s="189"/>
      <c r="S238" s="198"/>
      <c r="T238" s="209"/>
    </row>
    <row r="239" spans="1:20" ht="15" customHeight="1" x14ac:dyDescent="0.3">
      <c r="A239" s="209"/>
      <c r="B239" s="195"/>
      <c r="C239" s="15"/>
      <c r="D239" s="15"/>
      <c r="E239" s="15"/>
      <c r="F239" s="15"/>
      <c r="G239" s="210"/>
      <c r="H239" s="15"/>
      <c r="I239" s="196"/>
      <c r="J239" s="196"/>
      <c r="K239" s="211"/>
      <c r="L239" s="189"/>
      <c r="M239" s="189"/>
      <c r="N239" s="15"/>
      <c r="O239" s="212" t="str">
        <f>IF(ISBLANK($N239),"",VLOOKUP($N239,'Clés d''affectation'!$B$3:$E$200,2,0))</f>
        <v/>
      </c>
      <c r="P239" s="213" t="str">
        <f t="shared" si="3"/>
        <v/>
      </c>
      <c r="Q239" s="15"/>
      <c r="R239" s="189"/>
      <c r="S239" s="198"/>
      <c r="T239" s="209"/>
    </row>
    <row r="240" spans="1:20" ht="15" customHeight="1" x14ac:dyDescent="0.3">
      <c r="A240" s="209"/>
      <c r="B240" s="195"/>
      <c r="C240" s="15"/>
      <c r="D240" s="15"/>
      <c r="E240" s="15"/>
      <c r="F240" s="15"/>
      <c r="G240" s="210"/>
      <c r="H240" s="15"/>
      <c r="I240" s="196"/>
      <c r="J240" s="196"/>
      <c r="K240" s="211"/>
      <c r="L240" s="189"/>
      <c r="M240" s="189"/>
      <c r="N240" s="15"/>
      <c r="O240" s="212" t="str">
        <f>IF(ISBLANK($N240),"",VLOOKUP($N240,'Clés d''affectation'!$B$3:$E$200,2,0))</f>
        <v/>
      </c>
      <c r="P240" s="213" t="str">
        <f t="shared" si="3"/>
        <v/>
      </c>
      <c r="Q240" s="15"/>
      <c r="R240" s="189"/>
      <c r="S240" s="198"/>
      <c r="T240" s="209"/>
    </row>
    <row r="241" spans="1:20" ht="15" customHeight="1" x14ac:dyDescent="0.3">
      <c r="A241" s="209"/>
      <c r="B241" s="195"/>
      <c r="C241" s="15"/>
      <c r="D241" s="15"/>
      <c r="E241" s="15"/>
      <c r="F241" s="15"/>
      <c r="G241" s="210"/>
      <c r="H241" s="15"/>
      <c r="I241" s="196"/>
      <c r="J241" s="196"/>
      <c r="K241" s="211"/>
      <c r="L241" s="189"/>
      <c r="M241" s="189"/>
      <c r="N241" s="15"/>
      <c r="O241" s="212" t="str">
        <f>IF(ISBLANK($N241),"",VLOOKUP($N241,'Clés d''affectation'!$B$3:$E$200,2,0))</f>
        <v/>
      </c>
      <c r="P241" s="213" t="str">
        <f t="shared" si="3"/>
        <v/>
      </c>
      <c r="Q241" s="15"/>
      <c r="R241" s="189"/>
      <c r="S241" s="198"/>
      <c r="T241" s="209"/>
    </row>
    <row r="242" spans="1:20" ht="15" customHeight="1" x14ac:dyDescent="0.3">
      <c r="A242" s="209"/>
      <c r="B242" s="195"/>
      <c r="C242" s="15"/>
      <c r="D242" s="15"/>
      <c r="E242" s="15"/>
      <c r="F242" s="15"/>
      <c r="G242" s="210"/>
      <c r="H242" s="15"/>
      <c r="I242" s="196"/>
      <c r="J242" s="196"/>
      <c r="K242" s="211"/>
      <c r="L242" s="189"/>
      <c r="M242" s="189"/>
      <c r="N242" s="15"/>
      <c r="O242" s="212" t="str">
        <f>IF(ISBLANK($N242),"",VLOOKUP($N242,'Clés d''affectation'!$B$3:$E$200,2,0))</f>
        <v/>
      </c>
      <c r="P242" s="213" t="str">
        <f t="shared" si="3"/>
        <v/>
      </c>
      <c r="Q242" s="15"/>
      <c r="R242" s="189"/>
      <c r="S242" s="198"/>
      <c r="T242" s="209"/>
    </row>
    <row r="243" spans="1:20" ht="15" customHeight="1" x14ac:dyDescent="0.3">
      <c r="A243" s="209"/>
      <c r="B243" s="195"/>
      <c r="C243" s="15"/>
      <c r="D243" s="15"/>
      <c r="E243" s="15"/>
      <c r="F243" s="15"/>
      <c r="G243" s="210"/>
      <c r="H243" s="15"/>
      <c r="I243" s="196"/>
      <c r="J243" s="196"/>
      <c r="K243" s="211"/>
      <c r="L243" s="189"/>
      <c r="M243" s="189"/>
      <c r="N243" s="15"/>
      <c r="O243" s="212" t="str">
        <f>IF(ISBLANK($N243),"",VLOOKUP($N243,'Clés d''affectation'!$B$3:$E$200,2,0))</f>
        <v/>
      </c>
      <c r="P243" s="213" t="str">
        <f t="shared" si="3"/>
        <v/>
      </c>
      <c r="Q243" s="15"/>
      <c r="R243" s="189"/>
      <c r="S243" s="198"/>
      <c r="T243" s="209"/>
    </row>
    <row r="244" spans="1:20" ht="15" customHeight="1" x14ac:dyDescent="0.3">
      <c r="A244" s="209"/>
      <c r="B244" s="195"/>
      <c r="C244" s="15"/>
      <c r="D244" s="15"/>
      <c r="E244" s="15"/>
      <c r="F244" s="15"/>
      <c r="G244" s="210"/>
      <c r="H244" s="15"/>
      <c r="I244" s="196"/>
      <c r="J244" s="196"/>
      <c r="K244" s="211"/>
      <c r="L244" s="189"/>
      <c r="M244" s="189"/>
      <c r="N244" s="15"/>
      <c r="O244" s="212" t="str">
        <f>IF(ISBLANK($N244),"",VLOOKUP($N244,'Clés d''affectation'!$B$3:$E$200,2,0))</f>
        <v/>
      </c>
      <c r="P244" s="213" t="str">
        <f t="shared" si="3"/>
        <v/>
      </c>
      <c r="Q244" s="15"/>
      <c r="R244" s="189"/>
      <c r="S244" s="198"/>
      <c r="T244" s="209"/>
    </row>
    <row r="245" spans="1:20" ht="15" customHeight="1" x14ac:dyDescent="0.3">
      <c r="A245" s="209"/>
      <c r="B245" s="195"/>
      <c r="C245" s="15"/>
      <c r="D245" s="15"/>
      <c r="E245" s="15"/>
      <c r="F245" s="15"/>
      <c r="G245" s="210"/>
      <c r="H245" s="15"/>
      <c r="I245" s="196"/>
      <c r="J245" s="196"/>
      <c r="K245" s="211"/>
      <c r="L245" s="189"/>
      <c r="M245" s="189"/>
      <c r="N245" s="15"/>
      <c r="O245" s="212" t="str">
        <f>IF(ISBLANK($N245),"",VLOOKUP($N245,'Clés d''affectation'!$B$3:$E$200,2,0))</f>
        <v/>
      </c>
      <c r="P245" s="213" t="str">
        <f t="shared" si="3"/>
        <v/>
      </c>
      <c r="Q245" s="15"/>
      <c r="R245" s="189"/>
      <c r="S245" s="198"/>
      <c r="T245" s="209"/>
    </row>
    <row r="246" spans="1:20" ht="15" customHeight="1" x14ac:dyDescent="0.3">
      <c r="A246" s="209"/>
      <c r="B246" s="195"/>
      <c r="C246" s="15"/>
      <c r="D246" s="15"/>
      <c r="E246" s="15"/>
      <c r="F246" s="15"/>
      <c r="G246" s="210"/>
      <c r="H246" s="15"/>
      <c r="I246" s="196"/>
      <c r="J246" s="196"/>
      <c r="K246" s="211"/>
      <c r="L246" s="189"/>
      <c r="M246" s="189"/>
      <c r="N246" s="15"/>
      <c r="O246" s="212" t="str">
        <f>IF(ISBLANK($N246),"",VLOOKUP($N246,'Clés d''affectation'!$B$3:$E$200,2,0))</f>
        <v/>
      </c>
      <c r="P246" s="213" t="str">
        <f t="shared" si="3"/>
        <v/>
      </c>
      <c r="Q246" s="15"/>
      <c r="R246" s="189"/>
      <c r="S246" s="198"/>
      <c r="T246" s="209"/>
    </row>
    <row r="247" spans="1:20" ht="15" customHeight="1" x14ac:dyDescent="0.3">
      <c r="A247" s="209"/>
      <c r="B247" s="195"/>
      <c r="C247" s="15"/>
      <c r="D247" s="15"/>
      <c r="E247" s="15"/>
      <c r="F247" s="15"/>
      <c r="G247" s="210"/>
      <c r="H247" s="15"/>
      <c r="I247" s="196"/>
      <c r="J247" s="196"/>
      <c r="K247" s="211"/>
      <c r="L247" s="189"/>
      <c r="M247" s="189"/>
      <c r="N247" s="15"/>
      <c r="O247" s="212" t="str">
        <f>IF(ISBLANK($N247),"",VLOOKUP($N247,'Clés d''affectation'!$B$3:$E$200,2,0))</f>
        <v/>
      </c>
      <c r="P247" s="213" t="str">
        <f t="shared" si="3"/>
        <v/>
      </c>
      <c r="Q247" s="15"/>
      <c r="R247" s="189"/>
      <c r="S247" s="198"/>
      <c r="T247" s="209"/>
    </row>
    <row r="248" spans="1:20" ht="15" customHeight="1" x14ac:dyDescent="0.3">
      <c r="A248" s="209"/>
      <c r="B248" s="195"/>
      <c r="C248" s="15"/>
      <c r="D248" s="15"/>
      <c r="E248" s="15"/>
      <c r="F248" s="15"/>
      <c r="G248" s="210"/>
      <c r="H248" s="15"/>
      <c r="I248" s="196"/>
      <c r="J248" s="196"/>
      <c r="K248" s="211"/>
      <c r="L248" s="189"/>
      <c r="M248" s="189"/>
      <c r="N248" s="15"/>
      <c r="O248" s="212" t="str">
        <f>IF(ISBLANK($N248),"",VLOOKUP($N248,'Clés d''affectation'!$B$3:$E$200,2,0))</f>
        <v/>
      </c>
      <c r="P248" s="213" t="str">
        <f t="shared" si="3"/>
        <v/>
      </c>
      <c r="Q248" s="15"/>
      <c r="R248" s="189"/>
      <c r="S248" s="198"/>
      <c r="T248" s="209"/>
    </row>
    <row r="249" spans="1:20" ht="15" customHeight="1" x14ac:dyDescent="0.3">
      <c r="A249" s="209"/>
      <c r="B249" s="195"/>
      <c r="C249" s="15"/>
      <c r="D249" s="15"/>
      <c r="E249" s="15"/>
      <c r="F249" s="15"/>
      <c r="G249" s="210"/>
      <c r="H249" s="15"/>
      <c r="I249" s="196"/>
      <c r="J249" s="196"/>
      <c r="K249" s="211"/>
      <c r="L249" s="189"/>
      <c r="M249" s="189"/>
      <c r="N249" s="15"/>
      <c r="O249" s="212" t="str">
        <f>IF(ISBLANK($N249),"",VLOOKUP($N249,'Clés d''affectation'!$B$3:$E$200,2,0))</f>
        <v/>
      </c>
      <c r="P249" s="213" t="str">
        <f t="shared" si="3"/>
        <v/>
      </c>
      <c r="Q249" s="15"/>
      <c r="R249" s="189"/>
      <c r="S249" s="198"/>
      <c r="T249" s="209"/>
    </row>
    <row r="250" spans="1:20" ht="15" customHeight="1" x14ac:dyDescent="0.3">
      <c r="A250" s="209"/>
      <c r="B250" s="195"/>
      <c r="C250" s="15"/>
      <c r="D250" s="15"/>
      <c r="E250" s="15"/>
      <c r="F250" s="15"/>
      <c r="G250" s="210"/>
      <c r="H250" s="15"/>
      <c r="I250" s="196"/>
      <c r="J250" s="196"/>
      <c r="K250" s="211"/>
      <c r="L250" s="189"/>
      <c r="M250" s="189"/>
      <c r="N250" s="15"/>
      <c r="O250" s="212" t="str">
        <f>IF(ISBLANK($N250),"",VLOOKUP($N250,'Clés d''affectation'!$B$3:$E$200,2,0))</f>
        <v/>
      </c>
      <c r="P250" s="213" t="str">
        <f t="shared" si="3"/>
        <v/>
      </c>
      <c r="Q250" s="15"/>
      <c r="R250" s="189"/>
      <c r="S250" s="198"/>
      <c r="T250" s="209"/>
    </row>
    <row r="251" spans="1:20" ht="15" customHeight="1" x14ac:dyDescent="0.3">
      <c r="A251" s="209"/>
      <c r="B251" s="195"/>
      <c r="C251" s="15"/>
      <c r="D251" s="15"/>
      <c r="E251" s="15"/>
      <c r="F251" s="15"/>
      <c r="G251" s="210"/>
      <c r="H251" s="15"/>
      <c r="I251" s="196"/>
      <c r="J251" s="196"/>
      <c r="K251" s="211"/>
      <c r="L251" s="189"/>
      <c r="M251" s="189"/>
      <c r="N251" s="15"/>
      <c r="O251" s="212" t="str">
        <f>IF(ISBLANK($N251),"",VLOOKUP($N251,'Clés d''affectation'!$B$3:$E$200,2,0))</f>
        <v/>
      </c>
      <c r="P251" s="213" t="str">
        <f t="shared" si="3"/>
        <v/>
      </c>
      <c r="Q251" s="15"/>
      <c r="R251" s="189"/>
      <c r="S251" s="198"/>
      <c r="T251" s="209"/>
    </row>
    <row r="252" spans="1:20" ht="15" customHeight="1" x14ac:dyDescent="0.3">
      <c r="A252" s="209"/>
      <c r="B252" s="195"/>
      <c r="C252" s="15"/>
      <c r="D252" s="15"/>
      <c r="E252" s="15"/>
      <c r="F252" s="15"/>
      <c r="G252" s="210"/>
      <c r="H252" s="15"/>
      <c r="I252" s="196"/>
      <c r="J252" s="196"/>
      <c r="K252" s="211"/>
      <c r="L252" s="189"/>
      <c r="M252" s="189"/>
      <c r="N252" s="15"/>
      <c r="O252" s="212" t="str">
        <f>IF(ISBLANK($N252),"",VLOOKUP($N252,'Clés d''affectation'!$B$3:$E$200,2,0))</f>
        <v/>
      </c>
      <c r="P252" s="213" t="str">
        <f t="shared" si="3"/>
        <v/>
      </c>
      <c r="Q252" s="15"/>
      <c r="R252" s="189"/>
      <c r="S252" s="198"/>
      <c r="T252" s="209"/>
    </row>
    <row r="253" spans="1:20" ht="15" customHeight="1" x14ac:dyDescent="0.3">
      <c r="A253" s="209"/>
      <c r="B253" s="195"/>
      <c r="C253" s="15"/>
      <c r="D253" s="15"/>
      <c r="E253" s="15"/>
      <c r="F253" s="15"/>
      <c r="G253" s="210"/>
      <c r="H253" s="15"/>
      <c r="I253" s="196"/>
      <c r="J253" s="196"/>
      <c r="K253" s="211"/>
      <c r="L253" s="189"/>
      <c r="M253" s="189"/>
      <c r="N253" s="15"/>
      <c r="O253" s="212" t="str">
        <f>IF(ISBLANK($N253),"",VLOOKUP($N253,'Clés d''affectation'!$B$3:$E$200,2,0))</f>
        <v/>
      </c>
      <c r="P253" s="213" t="str">
        <f t="shared" si="3"/>
        <v/>
      </c>
      <c r="Q253" s="15"/>
      <c r="R253" s="189"/>
      <c r="S253" s="198"/>
      <c r="T253" s="209"/>
    </row>
    <row r="254" spans="1:20" ht="15" customHeight="1" x14ac:dyDescent="0.3">
      <c r="A254" s="209"/>
      <c r="B254" s="195"/>
      <c r="C254" s="15"/>
      <c r="D254" s="15"/>
      <c r="E254" s="15"/>
      <c r="F254" s="15"/>
      <c r="G254" s="210"/>
      <c r="H254" s="15"/>
      <c r="I254" s="196"/>
      <c r="J254" s="196"/>
      <c r="K254" s="211"/>
      <c r="L254" s="189"/>
      <c r="M254" s="189"/>
      <c r="N254" s="15"/>
      <c r="O254" s="212" t="str">
        <f>IF(ISBLANK($N254),"",VLOOKUP($N254,'Clés d''affectation'!$B$3:$E$200,2,0))</f>
        <v/>
      </c>
      <c r="P254" s="213" t="str">
        <f t="shared" si="3"/>
        <v/>
      </c>
      <c r="Q254" s="15"/>
      <c r="R254" s="189"/>
      <c r="S254" s="198"/>
      <c r="T254" s="209"/>
    </row>
    <row r="255" spans="1:20" ht="15" customHeight="1" x14ac:dyDescent="0.3">
      <c r="A255" s="209"/>
      <c r="B255" s="195"/>
      <c r="C255" s="15"/>
      <c r="D255" s="15"/>
      <c r="E255" s="15"/>
      <c r="F255" s="15"/>
      <c r="G255" s="210"/>
      <c r="H255" s="15"/>
      <c r="I255" s="196"/>
      <c r="J255" s="196"/>
      <c r="K255" s="211"/>
      <c r="L255" s="189"/>
      <c r="M255" s="189"/>
      <c r="N255" s="15"/>
      <c r="O255" s="212" t="str">
        <f>IF(ISBLANK($N255),"",VLOOKUP($N255,'Clés d''affectation'!$B$3:$E$200,2,0))</f>
        <v/>
      </c>
      <c r="P255" s="213" t="str">
        <f t="shared" si="3"/>
        <v/>
      </c>
      <c r="Q255" s="15"/>
      <c r="R255" s="189"/>
      <c r="S255" s="198"/>
      <c r="T255" s="209"/>
    </row>
    <row r="256" spans="1:20" ht="15" customHeight="1" x14ac:dyDescent="0.3">
      <c r="A256" s="209"/>
      <c r="B256" s="195"/>
      <c r="C256" s="15"/>
      <c r="D256" s="15"/>
      <c r="E256" s="15"/>
      <c r="F256" s="15"/>
      <c r="G256" s="210"/>
      <c r="H256" s="15"/>
      <c r="I256" s="196"/>
      <c r="J256" s="196"/>
      <c r="K256" s="211"/>
      <c r="L256" s="189"/>
      <c r="M256" s="189"/>
      <c r="N256" s="15"/>
      <c r="O256" s="212" t="str">
        <f>IF(ISBLANK($N256),"",VLOOKUP($N256,'Clés d''affectation'!$B$3:$E$200,2,0))</f>
        <v/>
      </c>
      <c r="P256" s="213" t="str">
        <f t="shared" si="3"/>
        <v/>
      </c>
      <c r="Q256" s="15"/>
      <c r="R256" s="189"/>
      <c r="S256" s="198"/>
      <c r="T256" s="209"/>
    </row>
    <row r="257" spans="1:20" ht="15" customHeight="1" x14ac:dyDescent="0.3">
      <c r="A257" s="209"/>
      <c r="B257" s="195"/>
      <c r="C257" s="15"/>
      <c r="D257" s="15"/>
      <c r="E257" s="15"/>
      <c r="F257" s="15"/>
      <c r="G257" s="210"/>
      <c r="H257" s="15"/>
      <c r="I257" s="196"/>
      <c r="J257" s="196"/>
      <c r="K257" s="211"/>
      <c r="L257" s="189"/>
      <c r="M257" s="189"/>
      <c r="N257" s="15"/>
      <c r="O257" s="212" t="str">
        <f>IF(ISBLANK($N257),"",VLOOKUP($N257,'Clés d''affectation'!$B$3:$E$200,2,0))</f>
        <v/>
      </c>
      <c r="P257" s="213" t="str">
        <f t="shared" si="3"/>
        <v/>
      </c>
      <c r="Q257" s="15"/>
      <c r="R257" s="189"/>
      <c r="S257" s="198"/>
      <c r="T257" s="209"/>
    </row>
    <row r="258" spans="1:20" ht="15" customHeight="1" x14ac:dyDescent="0.3">
      <c r="A258" s="209"/>
      <c r="B258" s="195"/>
      <c r="C258" s="15"/>
      <c r="D258" s="15"/>
      <c r="E258" s="15"/>
      <c r="F258" s="15"/>
      <c r="G258" s="210"/>
      <c r="H258" s="15"/>
      <c r="I258" s="196"/>
      <c r="J258" s="196"/>
      <c r="K258" s="211"/>
      <c r="L258" s="189"/>
      <c r="M258" s="189"/>
      <c r="N258" s="15"/>
      <c r="O258" s="212" t="str">
        <f>IF(ISBLANK($N258),"",VLOOKUP($N258,'Clés d''affectation'!$B$3:$E$200,2,0))</f>
        <v/>
      </c>
      <c r="P258" s="213" t="str">
        <f t="shared" si="3"/>
        <v/>
      </c>
      <c r="Q258" s="15"/>
      <c r="R258" s="189"/>
      <c r="S258" s="198"/>
      <c r="T258" s="209"/>
    </row>
    <row r="259" spans="1:20" ht="15" customHeight="1" x14ac:dyDescent="0.3">
      <c r="A259" s="209"/>
      <c r="B259" s="195"/>
      <c r="C259" s="15"/>
      <c r="D259" s="15"/>
      <c r="E259" s="15"/>
      <c r="F259" s="15"/>
      <c r="G259" s="210"/>
      <c r="H259" s="15"/>
      <c r="I259" s="196"/>
      <c r="J259" s="196"/>
      <c r="K259" s="211"/>
      <c r="L259" s="189"/>
      <c r="M259" s="189"/>
      <c r="N259" s="15"/>
      <c r="O259" s="212" t="str">
        <f>IF(ISBLANK($N259),"",VLOOKUP($N259,'Clés d''affectation'!$B$3:$E$200,2,0))</f>
        <v/>
      </c>
      <c r="P259" s="213" t="str">
        <f t="shared" ref="P259:P322" si="4">IF(ISBLANK($N259),"",$M259*$O259)</f>
        <v/>
      </c>
      <c r="Q259" s="15"/>
      <c r="R259" s="189"/>
      <c r="S259" s="198"/>
      <c r="T259" s="209"/>
    </row>
    <row r="260" spans="1:20" ht="15" customHeight="1" x14ac:dyDescent="0.3">
      <c r="A260" s="209"/>
      <c r="B260" s="195"/>
      <c r="C260" s="15"/>
      <c r="D260" s="15"/>
      <c r="E260" s="15"/>
      <c r="F260" s="15"/>
      <c r="G260" s="210"/>
      <c r="H260" s="15"/>
      <c r="I260" s="196"/>
      <c r="J260" s="196"/>
      <c r="K260" s="211"/>
      <c r="L260" s="189"/>
      <c r="M260" s="189"/>
      <c r="N260" s="15"/>
      <c r="O260" s="212" t="str">
        <f>IF(ISBLANK($N260),"",VLOOKUP($N260,'Clés d''affectation'!$B$3:$E$200,2,0))</f>
        <v/>
      </c>
      <c r="P260" s="213" t="str">
        <f t="shared" si="4"/>
        <v/>
      </c>
      <c r="Q260" s="15"/>
      <c r="R260" s="189"/>
      <c r="S260" s="198"/>
      <c r="T260" s="209"/>
    </row>
    <row r="261" spans="1:20" ht="15" customHeight="1" x14ac:dyDescent="0.3">
      <c r="A261" s="209"/>
      <c r="B261" s="195"/>
      <c r="C261" s="15"/>
      <c r="D261" s="15"/>
      <c r="E261" s="15"/>
      <c r="F261" s="15"/>
      <c r="G261" s="210"/>
      <c r="H261" s="15"/>
      <c r="I261" s="196"/>
      <c r="J261" s="196"/>
      <c r="K261" s="211"/>
      <c r="L261" s="189"/>
      <c r="M261" s="189"/>
      <c r="N261" s="15"/>
      <c r="O261" s="212" t="str">
        <f>IF(ISBLANK($N261),"",VLOOKUP($N261,'Clés d''affectation'!$B$3:$E$200,2,0))</f>
        <v/>
      </c>
      <c r="P261" s="213" t="str">
        <f t="shared" si="4"/>
        <v/>
      </c>
      <c r="Q261" s="15"/>
      <c r="R261" s="189"/>
      <c r="S261" s="198"/>
      <c r="T261" s="209"/>
    </row>
    <row r="262" spans="1:20" ht="15" customHeight="1" x14ac:dyDescent="0.3">
      <c r="A262" s="209"/>
      <c r="B262" s="195"/>
      <c r="C262" s="15"/>
      <c r="D262" s="15"/>
      <c r="E262" s="15"/>
      <c r="F262" s="15"/>
      <c r="G262" s="210"/>
      <c r="H262" s="15"/>
      <c r="I262" s="196"/>
      <c r="J262" s="196"/>
      <c r="K262" s="211"/>
      <c r="L262" s="189"/>
      <c r="M262" s="189"/>
      <c r="N262" s="15"/>
      <c r="O262" s="212" t="str">
        <f>IF(ISBLANK($N262),"",VLOOKUP($N262,'Clés d''affectation'!$B$3:$E$200,2,0))</f>
        <v/>
      </c>
      <c r="P262" s="213" t="str">
        <f t="shared" si="4"/>
        <v/>
      </c>
      <c r="Q262" s="15"/>
      <c r="R262" s="189"/>
      <c r="S262" s="198"/>
      <c r="T262" s="209"/>
    </row>
    <row r="263" spans="1:20" ht="15" customHeight="1" x14ac:dyDescent="0.3">
      <c r="A263" s="209"/>
      <c r="B263" s="195"/>
      <c r="C263" s="15"/>
      <c r="D263" s="15"/>
      <c r="E263" s="15"/>
      <c r="F263" s="15"/>
      <c r="G263" s="210"/>
      <c r="H263" s="15"/>
      <c r="I263" s="196"/>
      <c r="J263" s="196"/>
      <c r="K263" s="211"/>
      <c r="L263" s="189"/>
      <c r="M263" s="189"/>
      <c r="N263" s="15"/>
      <c r="O263" s="212" t="str">
        <f>IF(ISBLANK($N263),"",VLOOKUP($N263,'Clés d''affectation'!$B$3:$E$200,2,0))</f>
        <v/>
      </c>
      <c r="P263" s="213" t="str">
        <f t="shared" si="4"/>
        <v/>
      </c>
      <c r="Q263" s="15"/>
      <c r="R263" s="189"/>
      <c r="S263" s="198"/>
      <c r="T263" s="209"/>
    </row>
    <row r="264" spans="1:20" ht="15" customHeight="1" x14ac:dyDescent="0.3">
      <c r="A264" s="209"/>
      <c r="B264" s="195"/>
      <c r="C264" s="15"/>
      <c r="D264" s="15"/>
      <c r="E264" s="15"/>
      <c r="F264" s="15"/>
      <c r="G264" s="210"/>
      <c r="H264" s="15"/>
      <c r="I264" s="196"/>
      <c r="J264" s="196"/>
      <c r="K264" s="211"/>
      <c r="L264" s="189"/>
      <c r="M264" s="189"/>
      <c r="N264" s="15"/>
      <c r="O264" s="212" t="str">
        <f>IF(ISBLANK($N264),"",VLOOKUP($N264,'Clés d''affectation'!$B$3:$E$200,2,0))</f>
        <v/>
      </c>
      <c r="P264" s="213" t="str">
        <f t="shared" si="4"/>
        <v/>
      </c>
      <c r="Q264" s="15"/>
      <c r="R264" s="189"/>
      <c r="S264" s="198"/>
      <c r="T264" s="209"/>
    </row>
    <row r="265" spans="1:20" ht="15" customHeight="1" x14ac:dyDescent="0.3">
      <c r="A265" s="209"/>
      <c r="B265" s="195"/>
      <c r="C265" s="15"/>
      <c r="D265" s="15"/>
      <c r="E265" s="15"/>
      <c r="F265" s="15"/>
      <c r="G265" s="210"/>
      <c r="H265" s="15"/>
      <c r="I265" s="196"/>
      <c r="J265" s="196"/>
      <c r="K265" s="211"/>
      <c r="L265" s="189"/>
      <c r="M265" s="189"/>
      <c r="N265" s="15"/>
      <c r="O265" s="212" t="str">
        <f>IF(ISBLANK($N265),"",VLOOKUP($N265,'Clés d''affectation'!$B$3:$E$200,2,0))</f>
        <v/>
      </c>
      <c r="P265" s="213" t="str">
        <f t="shared" si="4"/>
        <v/>
      </c>
      <c r="Q265" s="15"/>
      <c r="R265" s="189"/>
      <c r="S265" s="198"/>
      <c r="T265" s="209"/>
    </row>
    <row r="266" spans="1:20" ht="15" customHeight="1" x14ac:dyDescent="0.3">
      <c r="A266" s="209"/>
      <c r="B266" s="195"/>
      <c r="C266" s="15"/>
      <c r="D266" s="15"/>
      <c r="E266" s="15"/>
      <c r="F266" s="15"/>
      <c r="G266" s="210"/>
      <c r="H266" s="15"/>
      <c r="I266" s="196"/>
      <c r="J266" s="196"/>
      <c r="K266" s="211"/>
      <c r="L266" s="189"/>
      <c r="M266" s="189"/>
      <c r="N266" s="15"/>
      <c r="O266" s="212" t="str">
        <f>IF(ISBLANK($N266),"",VLOOKUP($N266,'Clés d''affectation'!$B$3:$E$200,2,0))</f>
        <v/>
      </c>
      <c r="P266" s="213" t="str">
        <f t="shared" si="4"/>
        <v/>
      </c>
      <c r="Q266" s="15"/>
      <c r="R266" s="189"/>
      <c r="S266" s="198"/>
      <c r="T266" s="209"/>
    </row>
    <row r="267" spans="1:20" ht="15" customHeight="1" x14ac:dyDescent="0.3">
      <c r="A267" s="209"/>
      <c r="B267" s="195"/>
      <c r="C267" s="15"/>
      <c r="D267" s="15"/>
      <c r="E267" s="15"/>
      <c r="F267" s="15"/>
      <c r="G267" s="210"/>
      <c r="H267" s="15"/>
      <c r="I267" s="196"/>
      <c r="J267" s="196"/>
      <c r="K267" s="211"/>
      <c r="L267" s="189"/>
      <c r="M267" s="189"/>
      <c r="N267" s="15"/>
      <c r="O267" s="212" t="str">
        <f>IF(ISBLANK($N267),"",VLOOKUP($N267,'Clés d''affectation'!$B$3:$E$200,2,0))</f>
        <v/>
      </c>
      <c r="P267" s="213" t="str">
        <f t="shared" si="4"/>
        <v/>
      </c>
      <c r="Q267" s="15"/>
      <c r="R267" s="189"/>
      <c r="S267" s="198"/>
      <c r="T267" s="209"/>
    </row>
    <row r="268" spans="1:20" ht="15" customHeight="1" x14ac:dyDescent="0.3">
      <c r="A268" s="209"/>
      <c r="B268" s="195"/>
      <c r="C268" s="15"/>
      <c r="D268" s="15"/>
      <c r="E268" s="15"/>
      <c r="F268" s="15"/>
      <c r="G268" s="210"/>
      <c r="H268" s="15"/>
      <c r="I268" s="196"/>
      <c r="J268" s="196"/>
      <c r="K268" s="211"/>
      <c r="L268" s="189"/>
      <c r="M268" s="189"/>
      <c r="N268" s="15"/>
      <c r="O268" s="212" t="str">
        <f>IF(ISBLANK($N268),"",VLOOKUP($N268,'Clés d''affectation'!$B$3:$E$200,2,0))</f>
        <v/>
      </c>
      <c r="P268" s="213" t="str">
        <f t="shared" si="4"/>
        <v/>
      </c>
      <c r="Q268" s="15"/>
      <c r="R268" s="189"/>
      <c r="S268" s="198"/>
      <c r="T268" s="209"/>
    </row>
    <row r="269" spans="1:20" ht="15" customHeight="1" x14ac:dyDescent="0.3">
      <c r="A269" s="209"/>
      <c r="B269" s="195"/>
      <c r="C269" s="15"/>
      <c r="D269" s="15"/>
      <c r="E269" s="15"/>
      <c r="F269" s="15"/>
      <c r="G269" s="210"/>
      <c r="H269" s="15"/>
      <c r="I269" s="196"/>
      <c r="J269" s="196"/>
      <c r="K269" s="211"/>
      <c r="L269" s="189"/>
      <c r="M269" s="189"/>
      <c r="N269" s="15"/>
      <c r="O269" s="212" t="str">
        <f>IF(ISBLANK($N269),"",VLOOKUP($N269,'Clés d''affectation'!$B$3:$E$200,2,0))</f>
        <v/>
      </c>
      <c r="P269" s="213" t="str">
        <f t="shared" si="4"/>
        <v/>
      </c>
      <c r="Q269" s="15"/>
      <c r="R269" s="189"/>
      <c r="S269" s="198"/>
      <c r="T269" s="209"/>
    </row>
    <row r="270" spans="1:20" ht="15" customHeight="1" x14ac:dyDescent="0.3">
      <c r="A270" s="209"/>
      <c r="B270" s="195"/>
      <c r="C270" s="15"/>
      <c r="D270" s="15"/>
      <c r="E270" s="15"/>
      <c r="F270" s="15"/>
      <c r="G270" s="210"/>
      <c r="H270" s="15"/>
      <c r="I270" s="196"/>
      <c r="J270" s="196"/>
      <c r="K270" s="211"/>
      <c r="L270" s="189"/>
      <c r="M270" s="189"/>
      <c r="N270" s="15"/>
      <c r="O270" s="212" t="str">
        <f>IF(ISBLANK($N270),"",VLOOKUP($N270,'Clés d''affectation'!$B$3:$E$200,2,0))</f>
        <v/>
      </c>
      <c r="P270" s="213" t="str">
        <f t="shared" si="4"/>
        <v/>
      </c>
      <c r="Q270" s="15"/>
      <c r="R270" s="189"/>
      <c r="S270" s="198"/>
      <c r="T270" s="209"/>
    </row>
    <row r="271" spans="1:20" ht="15" customHeight="1" x14ac:dyDescent="0.3">
      <c r="A271" s="209"/>
      <c r="B271" s="195"/>
      <c r="C271" s="15"/>
      <c r="D271" s="15"/>
      <c r="E271" s="15"/>
      <c r="F271" s="15"/>
      <c r="G271" s="210"/>
      <c r="H271" s="15"/>
      <c r="I271" s="196"/>
      <c r="J271" s="196"/>
      <c r="K271" s="211"/>
      <c r="L271" s="189"/>
      <c r="M271" s="189"/>
      <c r="N271" s="15"/>
      <c r="O271" s="212" t="str">
        <f>IF(ISBLANK($N271),"",VLOOKUP($N271,'Clés d''affectation'!$B$3:$E$200,2,0))</f>
        <v/>
      </c>
      <c r="P271" s="213" t="str">
        <f t="shared" si="4"/>
        <v/>
      </c>
      <c r="Q271" s="15"/>
      <c r="R271" s="189"/>
      <c r="S271" s="198"/>
      <c r="T271" s="209"/>
    </row>
    <row r="272" spans="1:20" ht="15" customHeight="1" x14ac:dyDescent="0.3">
      <c r="A272" s="209"/>
      <c r="B272" s="195"/>
      <c r="C272" s="15"/>
      <c r="D272" s="15"/>
      <c r="E272" s="15"/>
      <c r="F272" s="15"/>
      <c r="G272" s="210"/>
      <c r="H272" s="15"/>
      <c r="I272" s="196"/>
      <c r="J272" s="196"/>
      <c r="K272" s="211"/>
      <c r="L272" s="189"/>
      <c r="M272" s="189"/>
      <c r="N272" s="15"/>
      <c r="O272" s="212" t="str">
        <f>IF(ISBLANK($N272),"",VLOOKUP($N272,'Clés d''affectation'!$B$3:$E$200,2,0))</f>
        <v/>
      </c>
      <c r="P272" s="213" t="str">
        <f t="shared" si="4"/>
        <v/>
      </c>
      <c r="Q272" s="15"/>
      <c r="R272" s="189"/>
      <c r="S272" s="198"/>
      <c r="T272" s="209"/>
    </row>
    <row r="273" spans="1:20" ht="15" customHeight="1" x14ac:dyDescent="0.3">
      <c r="A273" s="209"/>
      <c r="B273" s="195"/>
      <c r="C273" s="15"/>
      <c r="D273" s="15"/>
      <c r="E273" s="15"/>
      <c r="F273" s="15"/>
      <c r="G273" s="210"/>
      <c r="H273" s="15"/>
      <c r="I273" s="196"/>
      <c r="J273" s="196"/>
      <c r="K273" s="211"/>
      <c r="L273" s="189"/>
      <c r="M273" s="189"/>
      <c r="N273" s="15"/>
      <c r="O273" s="212" t="str">
        <f>IF(ISBLANK($N273),"",VLOOKUP($N273,'Clés d''affectation'!$B$3:$E$200,2,0))</f>
        <v/>
      </c>
      <c r="P273" s="213" t="str">
        <f t="shared" si="4"/>
        <v/>
      </c>
      <c r="Q273" s="15"/>
      <c r="R273" s="189"/>
      <c r="S273" s="198"/>
      <c r="T273" s="209"/>
    </row>
    <row r="274" spans="1:20" ht="15" customHeight="1" x14ac:dyDescent="0.3">
      <c r="A274" s="209"/>
      <c r="B274" s="195"/>
      <c r="C274" s="15"/>
      <c r="D274" s="15"/>
      <c r="E274" s="15"/>
      <c r="F274" s="15"/>
      <c r="G274" s="210"/>
      <c r="H274" s="15"/>
      <c r="I274" s="196"/>
      <c r="J274" s="196"/>
      <c r="K274" s="211"/>
      <c r="L274" s="189"/>
      <c r="M274" s="189"/>
      <c r="N274" s="15"/>
      <c r="O274" s="212" t="str">
        <f>IF(ISBLANK($N274),"",VLOOKUP($N274,'Clés d''affectation'!$B$3:$E$200,2,0))</f>
        <v/>
      </c>
      <c r="P274" s="213" t="str">
        <f t="shared" si="4"/>
        <v/>
      </c>
      <c r="Q274" s="15"/>
      <c r="R274" s="189"/>
      <c r="S274" s="198"/>
      <c r="T274" s="209"/>
    </row>
    <row r="275" spans="1:20" ht="15" customHeight="1" x14ac:dyDescent="0.3">
      <c r="A275" s="209"/>
      <c r="B275" s="195"/>
      <c r="C275" s="15"/>
      <c r="D275" s="15"/>
      <c r="E275" s="15"/>
      <c r="F275" s="15"/>
      <c r="G275" s="210"/>
      <c r="H275" s="15"/>
      <c r="I275" s="196"/>
      <c r="J275" s="196"/>
      <c r="K275" s="211"/>
      <c r="L275" s="189"/>
      <c r="M275" s="189"/>
      <c r="N275" s="15"/>
      <c r="O275" s="212" t="str">
        <f>IF(ISBLANK($N275),"",VLOOKUP($N275,'Clés d''affectation'!$B$3:$E$200,2,0))</f>
        <v/>
      </c>
      <c r="P275" s="213" t="str">
        <f t="shared" si="4"/>
        <v/>
      </c>
      <c r="Q275" s="15"/>
      <c r="R275" s="189"/>
      <c r="S275" s="198"/>
      <c r="T275" s="209"/>
    </row>
    <row r="276" spans="1:20" ht="15" customHeight="1" x14ac:dyDescent="0.3">
      <c r="A276" s="209"/>
      <c r="B276" s="195"/>
      <c r="C276" s="15"/>
      <c r="D276" s="15"/>
      <c r="E276" s="15"/>
      <c r="F276" s="15"/>
      <c r="G276" s="210"/>
      <c r="H276" s="15"/>
      <c r="I276" s="196"/>
      <c r="J276" s="196"/>
      <c r="K276" s="211"/>
      <c r="L276" s="189"/>
      <c r="M276" s="189"/>
      <c r="N276" s="15"/>
      <c r="O276" s="212" t="str">
        <f>IF(ISBLANK($N276),"",VLOOKUP($N276,'Clés d''affectation'!$B$3:$E$200,2,0))</f>
        <v/>
      </c>
      <c r="P276" s="213" t="str">
        <f t="shared" si="4"/>
        <v/>
      </c>
      <c r="Q276" s="15"/>
      <c r="R276" s="189"/>
      <c r="S276" s="198"/>
      <c r="T276" s="209"/>
    </row>
    <row r="277" spans="1:20" ht="15" customHeight="1" x14ac:dyDescent="0.3">
      <c r="A277" s="209"/>
      <c r="B277" s="195"/>
      <c r="C277" s="15"/>
      <c r="D277" s="15"/>
      <c r="E277" s="15"/>
      <c r="F277" s="15"/>
      <c r="G277" s="210"/>
      <c r="H277" s="15"/>
      <c r="I277" s="196"/>
      <c r="J277" s="196"/>
      <c r="K277" s="211"/>
      <c r="L277" s="189"/>
      <c r="M277" s="189"/>
      <c r="N277" s="15"/>
      <c r="O277" s="212" t="str">
        <f>IF(ISBLANK($N277),"",VLOOKUP($N277,'Clés d''affectation'!$B$3:$E$200,2,0))</f>
        <v/>
      </c>
      <c r="P277" s="213" t="str">
        <f t="shared" si="4"/>
        <v/>
      </c>
      <c r="Q277" s="15"/>
      <c r="R277" s="189"/>
      <c r="S277" s="198"/>
      <c r="T277" s="209"/>
    </row>
    <row r="278" spans="1:20" ht="15" customHeight="1" x14ac:dyDescent="0.3">
      <c r="A278" s="209"/>
      <c r="B278" s="195"/>
      <c r="C278" s="15"/>
      <c r="D278" s="15"/>
      <c r="E278" s="15"/>
      <c r="F278" s="15"/>
      <c r="G278" s="210"/>
      <c r="H278" s="15"/>
      <c r="I278" s="196"/>
      <c r="J278" s="196"/>
      <c r="K278" s="211"/>
      <c r="L278" s="189"/>
      <c r="M278" s="189"/>
      <c r="N278" s="15"/>
      <c r="O278" s="212" t="str">
        <f>IF(ISBLANK($N278),"",VLOOKUP($N278,'Clés d''affectation'!$B$3:$E$200,2,0))</f>
        <v/>
      </c>
      <c r="P278" s="213" t="str">
        <f t="shared" si="4"/>
        <v/>
      </c>
      <c r="Q278" s="15"/>
      <c r="R278" s="189"/>
      <c r="S278" s="198"/>
      <c r="T278" s="209"/>
    </row>
    <row r="279" spans="1:20" ht="15" customHeight="1" x14ac:dyDescent="0.3">
      <c r="A279" s="209"/>
      <c r="B279" s="195"/>
      <c r="C279" s="15"/>
      <c r="D279" s="15"/>
      <c r="E279" s="15"/>
      <c r="F279" s="15"/>
      <c r="G279" s="210"/>
      <c r="H279" s="15"/>
      <c r="I279" s="196"/>
      <c r="J279" s="196"/>
      <c r="K279" s="211"/>
      <c r="L279" s="189"/>
      <c r="M279" s="189"/>
      <c r="N279" s="15"/>
      <c r="O279" s="212" t="str">
        <f>IF(ISBLANK($N279),"",VLOOKUP($N279,'Clés d''affectation'!$B$3:$E$200,2,0))</f>
        <v/>
      </c>
      <c r="P279" s="213" t="str">
        <f t="shared" si="4"/>
        <v/>
      </c>
      <c r="Q279" s="15"/>
      <c r="R279" s="189"/>
      <c r="S279" s="198"/>
      <c r="T279" s="209"/>
    </row>
    <row r="280" spans="1:20" ht="15" customHeight="1" x14ac:dyDescent="0.3">
      <c r="A280" s="209"/>
      <c r="B280" s="195"/>
      <c r="C280" s="15"/>
      <c r="D280" s="15"/>
      <c r="E280" s="15"/>
      <c r="F280" s="15"/>
      <c r="G280" s="210"/>
      <c r="H280" s="15"/>
      <c r="I280" s="196"/>
      <c r="J280" s="196"/>
      <c r="K280" s="211"/>
      <c r="L280" s="189"/>
      <c r="M280" s="189"/>
      <c r="N280" s="15"/>
      <c r="O280" s="212" t="str">
        <f>IF(ISBLANK($N280),"",VLOOKUP($N280,'Clés d''affectation'!$B$3:$E$200,2,0))</f>
        <v/>
      </c>
      <c r="P280" s="213" t="str">
        <f t="shared" si="4"/>
        <v/>
      </c>
      <c r="Q280" s="15"/>
      <c r="R280" s="189"/>
      <c r="S280" s="198"/>
      <c r="T280" s="209"/>
    </row>
    <row r="281" spans="1:20" ht="15" customHeight="1" x14ac:dyDescent="0.3">
      <c r="A281" s="209"/>
      <c r="B281" s="195"/>
      <c r="C281" s="15"/>
      <c r="D281" s="15"/>
      <c r="E281" s="15"/>
      <c r="F281" s="15"/>
      <c r="G281" s="210"/>
      <c r="H281" s="15"/>
      <c r="I281" s="196"/>
      <c r="J281" s="196"/>
      <c r="K281" s="211"/>
      <c r="L281" s="189"/>
      <c r="M281" s="189"/>
      <c r="N281" s="15"/>
      <c r="O281" s="212" t="str">
        <f>IF(ISBLANK($N281),"",VLOOKUP($N281,'Clés d''affectation'!$B$3:$E$200,2,0))</f>
        <v/>
      </c>
      <c r="P281" s="213" t="str">
        <f t="shared" si="4"/>
        <v/>
      </c>
      <c r="Q281" s="15"/>
      <c r="R281" s="189"/>
      <c r="S281" s="198"/>
      <c r="T281" s="209"/>
    </row>
    <row r="282" spans="1:20" ht="15" customHeight="1" x14ac:dyDescent="0.3">
      <c r="A282" s="209"/>
      <c r="B282" s="195"/>
      <c r="C282" s="15"/>
      <c r="D282" s="15"/>
      <c r="E282" s="15"/>
      <c r="F282" s="15"/>
      <c r="G282" s="210"/>
      <c r="H282" s="15"/>
      <c r="I282" s="196"/>
      <c r="J282" s="196"/>
      <c r="K282" s="211"/>
      <c r="L282" s="189"/>
      <c r="M282" s="189"/>
      <c r="N282" s="15"/>
      <c r="O282" s="212" t="str">
        <f>IF(ISBLANK($N282),"",VLOOKUP($N282,'Clés d''affectation'!$B$3:$E$200,2,0))</f>
        <v/>
      </c>
      <c r="P282" s="213" t="str">
        <f t="shared" si="4"/>
        <v/>
      </c>
      <c r="Q282" s="15"/>
      <c r="R282" s="189"/>
      <c r="S282" s="198"/>
      <c r="T282" s="209"/>
    </row>
    <row r="283" spans="1:20" ht="15" customHeight="1" x14ac:dyDescent="0.3">
      <c r="A283" s="209"/>
      <c r="B283" s="195"/>
      <c r="C283" s="15"/>
      <c r="D283" s="15"/>
      <c r="E283" s="15"/>
      <c r="F283" s="15"/>
      <c r="G283" s="210"/>
      <c r="H283" s="15"/>
      <c r="I283" s="196"/>
      <c r="J283" s="196"/>
      <c r="K283" s="211"/>
      <c r="L283" s="189"/>
      <c r="M283" s="189"/>
      <c r="N283" s="15"/>
      <c r="O283" s="212" t="str">
        <f>IF(ISBLANK($N283),"",VLOOKUP($N283,'Clés d''affectation'!$B$3:$E$200,2,0))</f>
        <v/>
      </c>
      <c r="P283" s="213" t="str">
        <f t="shared" si="4"/>
        <v/>
      </c>
      <c r="Q283" s="15"/>
      <c r="R283" s="189"/>
      <c r="S283" s="198"/>
      <c r="T283" s="209"/>
    </row>
    <row r="284" spans="1:20" ht="15" customHeight="1" x14ac:dyDescent="0.3">
      <c r="A284" s="209"/>
      <c r="B284" s="195"/>
      <c r="C284" s="15"/>
      <c r="D284" s="15"/>
      <c r="E284" s="15"/>
      <c r="F284" s="15"/>
      <c r="G284" s="210"/>
      <c r="H284" s="15"/>
      <c r="I284" s="196"/>
      <c r="J284" s="196"/>
      <c r="K284" s="211"/>
      <c r="L284" s="189"/>
      <c r="M284" s="189"/>
      <c r="N284" s="15"/>
      <c r="O284" s="212" t="str">
        <f>IF(ISBLANK($N284),"",VLOOKUP($N284,'Clés d''affectation'!$B$3:$E$200,2,0))</f>
        <v/>
      </c>
      <c r="P284" s="213" t="str">
        <f t="shared" si="4"/>
        <v/>
      </c>
      <c r="Q284" s="15"/>
      <c r="R284" s="189"/>
      <c r="S284" s="198"/>
      <c r="T284" s="209"/>
    </row>
    <row r="285" spans="1:20" ht="15" customHeight="1" x14ac:dyDescent="0.3">
      <c r="A285" s="209"/>
      <c r="B285" s="195"/>
      <c r="C285" s="15"/>
      <c r="D285" s="15"/>
      <c r="E285" s="15"/>
      <c r="F285" s="15"/>
      <c r="G285" s="210"/>
      <c r="H285" s="15"/>
      <c r="I285" s="196"/>
      <c r="J285" s="196"/>
      <c r="K285" s="211"/>
      <c r="L285" s="189"/>
      <c r="M285" s="189"/>
      <c r="N285" s="15"/>
      <c r="O285" s="212" t="str">
        <f>IF(ISBLANK($N285),"",VLOOKUP($N285,'Clés d''affectation'!$B$3:$E$200,2,0))</f>
        <v/>
      </c>
      <c r="P285" s="213" t="str">
        <f t="shared" si="4"/>
        <v/>
      </c>
      <c r="Q285" s="15"/>
      <c r="R285" s="189"/>
      <c r="S285" s="198"/>
      <c r="T285" s="209"/>
    </row>
    <row r="286" spans="1:20" ht="15" customHeight="1" x14ac:dyDescent="0.3">
      <c r="A286" s="209"/>
      <c r="B286" s="195"/>
      <c r="C286" s="15"/>
      <c r="D286" s="15"/>
      <c r="E286" s="15"/>
      <c r="F286" s="15"/>
      <c r="G286" s="210"/>
      <c r="H286" s="15"/>
      <c r="I286" s="196"/>
      <c r="J286" s="196"/>
      <c r="K286" s="211"/>
      <c r="L286" s="189"/>
      <c r="M286" s="189"/>
      <c r="N286" s="15"/>
      <c r="O286" s="212" t="str">
        <f>IF(ISBLANK($N286),"",VLOOKUP($N286,'Clés d''affectation'!$B$3:$E$200,2,0))</f>
        <v/>
      </c>
      <c r="P286" s="213" t="str">
        <f t="shared" si="4"/>
        <v/>
      </c>
      <c r="Q286" s="15"/>
      <c r="R286" s="189"/>
      <c r="S286" s="198"/>
      <c r="T286" s="209"/>
    </row>
    <row r="287" spans="1:20" ht="15" customHeight="1" x14ac:dyDescent="0.3">
      <c r="A287" s="209"/>
      <c r="B287" s="195"/>
      <c r="C287" s="15"/>
      <c r="D287" s="15"/>
      <c r="E287" s="15"/>
      <c r="F287" s="15"/>
      <c r="G287" s="210"/>
      <c r="H287" s="15"/>
      <c r="I287" s="196"/>
      <c r="J287" s="196"/>
      <c r="K287" s="211"/>
      <c r="L287" s="189"/>
      <c r="M287" s="189"/>
      <c r="N287" s="15"/>
      <c r="O287" s="212" t="str">
        <f>IF(ISBLANK($N287),"",VLOOKUP($N287,'Clés d''affectation'!$B$3:$E$200,2,0))</f>
        <v/>
      </c>
      <c r="P287" s="213" t="str">
        <f t="shared" si="4"/>
        <v/>
      </c>
      <c r="Q287" s="15"/>
      <c r="R287" s="189"/>
      <c r="S287" s="198"/>
      <c r="T287" s="209"/>
    </row>
    <row r="288" spans="1:20" ht="15" customHeight="1" x14ac:dyDescent="0.3">
      <c r="A288" s="209"/>
      <c r="B288" s="195"/>
      <c r="C288" s="15"/>
      <c r="D288" s="15"/>
      <c r="E288" s="15"/>
      <c r="F288" s="15"/>
      <c r="G288" s="210"/>
      <c r="H288" s="15"/>
      <c r="I288" s="196"/>
      <c r="J288" s="196"/>
      <c r="K288" s="211"/>
      <c r="L288" s="189"/>
      <c r="M288" s="189"/>
      <c r="N288" s="15"/>
      <c r="O288" s="212" t="str">
        <f>IF(ISBLANK($N288),"",VLOOKUP($N288,'Clés d''affectation'!$B$3:$E$200,2,0))</f>
        <v/>
      </c>
      <c r="P288" s="213" t="str">
        <f t="shared" si="4"/>
        <v/>
      </c>
      <c r="Q288" s="15"/>
      <c r="R288" s="189"/>
      <c r="S288" s="198"/>
      <c r="T288" s="209"/>
    </row>
    <row r="289" spans="1:20" ht="15" customHeight="1" x14ac:dyDescent="0.3">
      <c r="A289" s="209"/>
      <c r="B289" s="195"/>
      <c r="C289" s="15"/>
      <c r="D289" s="15"/>
      <c r="E289" s="15"/>
      <c r="F289" s="15"/>
      <c r="G289" s="210"/>
      <c r="H289" s="15"/>
      <c r="I289" s="196"/>
      <c r="J289" s="196"/>
      <c r="K289" s="211"/>
      <c r="L289" s="189"/>
      <c r="M289" s="189"/>
      <c r="N289" s="15"/>
      <c r="O289" s="212" t="str">
        <f>IF(ISBLANK($N289),"",VLOOKUP($N289,'Clés d''affectation'!$B$3:$E$200,2,0))</f>
        <v/>
      </c>
      <c r="P289" s="213" t="str">
        <f t="shared" si="4"/>
        <v/>
      </c>
      <c r="Q289" s="15"/>
      <c r="R289" s="189"/>
      <c r="S289" s="198"/>
      <c r="T289" s="209"/>
    </row>
    <row r="290" spans="1:20" ht="15" customHeight="1" x14ac:dyDescent="0.3">
      <c r="A290" s="209"/>
      <c r="B290" s="195"/>
      <c r="C290" s="15"/>
      <c r="D290" s="15"/>
      <c r="E290" s="15"/>
      <c r="F290" s="15"/>
      <c r="G290" s="210"/>
      <c r="H290" s="15"/>
      <c r="I290" s="196"/>
      <c r="J290" s="196"/>
      <c r="K290" s="211"/>
      <c r="L290" s="189"/>
      <c r="M290" s="189"/>
      <c r="N290" s="15"/>
      <c r="O290" s="212" t="str">
        <f>IF(ISBLANK($N290),"",VLOOKUP($N290,'Clés d''affectation'!$B$3:$E$200,2,0))</f>
        <v/>
      </c>
      <c r="P290" s="213" t="str">
        <f t="shared" si="4"/>
        <v/>
      </c>
      <c r="Q290" s="15"/>
      <c r="R290" s="189"/>
      <c r="S290" s="198"/>
      <c r="T290" s="209"/>
    </row>
    <row r="291" spans="1:20" ht="15" customHeight="1" x14ac:dyDescent="0.3">
      <c r="A291" s="209"/>
      <c r="B291" s="195"/>
      <c r="C291" s="15"/>
      <c r="D291" s="15"/>
      <c r="E291" s="15"/>
      <c r="F291" s="15"/>
      <c r="G291" s="210"/>
      <c r="H291" s="15"/>
      <c r="I291" s="196"/>
      <c r="J291" s="196"/>
      <c r="K291" s="211"/>
      <c r="L291" s="189"/>
      <c r="M291" s="189"/>
      <c r="N291" s="15"/>
      <c r="O291" s="212" t="str">
        <f>IF(ISBLANK($N291),"",VLOOKUP($N291,'Clés d''affectation'!$B$3:$E$200,2,0))</f>
        <v/>
      </c>
      <c r="P291" s="213" t="str">
        <f t="shared" si="4"/>
        <v/>
      </c>
      <c r="Q291" s="15"/>
      <c r="R291" s="189"/>
      <c r="S291" s="198"/>
      <c r="T291" s="209"/>
    </row>
    <row r="292" spans="1:20" ht="15" customHeight="1" x14ac:dyDescent="0.3">
      <c r="A292" s="209"/>
      <c r="B292" s="195"/>
      <c r="C292" s="15"/>
      <c r="D292" s="15"/>
      <c r="E292" s="15"/>
      <c r="F292" s="15"/>
      <c r="G292" s="210"/>
      <c r="H292" s="15"/>
      <c r="I292" s="196"/>
      <c r="J292" s="196"/>
      <c r="K292" s="211"/>
      <c r="L292" s="189"/>
      <c r="M292" s="189"/>
      <c r="N292" s="15"/>
      <c r="O292" s="212" t="str">
        <f>IF(ISBLANK($N292),"",VLOOKUP($N292,'Clés d''affectation'!$B$3:$E$200,2,0))</f>
        <v/>
      </c>
      <c r="P292" s="213" t="str">
        <f t="shared" si="4"/>
        <v/>
      </c>
      <c r="Q292" s="15"/>
      <c r="R292" s="189"/>
      <c r="S292" s="198"/>
      <c r="T292" s="209"/>
    </row>
    <row r="293" spans="1:20" ht="15" customHeight="1" x14ac:dyDescent="0.3">
      <c r="A293" s="209"/>
      <c r="B293" s="195"/>
      <c r="C293" s="15"/>
      <c r="D293" s="15"/>
      <c r="E293" s="15"/>
      <c r="F293" s="15"/>
      <c r="G293" s="210"/>
      <c r="H293" s="15"/>
      <c r="I293" s="196"/>
      <c r="J293" s="196"/>
      <c r="K293" s="211"/>
      <c r="L293" s="189"/>
      <c r="M293" s="189"/>
      <c r="N293" s="15"/>
      <c r="O293" s="212" t="str">
        <f>IF(ISBLANK($N293),"",VLOOKUP($N293,'Clés d''affectation'!$B$3:$E$200,2,0))</f>
        <v/>
      </c>
      <c r="P293" s="213" t="str">
        <f t="shared" si="4"/>
        <v/>
      </c>
      <c r="Q293" s="15"/>
      <c r="R293" s="189"/>
      <c r="S293" s="198"/>
      <c r="T293" s="209"/>
    </row>
    <row r="294" spans="1:20" ht="15" customHeight="1" x14ac:dyDescent="0.3">
      <c r="A294" s="209"/>
      <c r="B294" s="195"/>
      <c r="C294" s="15"/>
      <c r="D294" s="15"/>
      <c r="E294" s="15"/>
      <c r="F294" s="15"/>
      <c r="G294" s="210"/>
      <c r="H294" s="15"/>
      <c r="I294" s="196"/>
      <c r="J294" s="196"/>
      <c r="K294" s="211"/>
      <c r="L294" s="189"/>
      <c r="M294" s="189"/>
      <c r="N294" s="15"/>
      <c r="O294" s="212" t="str">
        <f>IF(ISBLANK($N294),"",VLOOKUP($N294,'Clés d''affectation'!$B$3:$E$200,2,0))</f>
        <v/>
      </c>
      <c r="P294" s="213" t="str">
        <f t="shared" si="4"/>
        <v/>
      </c>
      <c r="Q294" s="15"/>
      <c r="R294" s="189"/>
      <c r="S294" s="198"/>
      <c r="T294" s="209"/>
    </row>
    <row r="295" spans="1:20" ht="15" customHeight="1" x14ac:dyDescent="0.3">
      <c r="A295" s="209"/>
      <c r="B295" s="195"/>
      <c r="C295" s="15"/>
      <c r="D295" s="15"/>
      <c r="E295" s="15"/>
      <c r="F295" s="15"/>
      <c r="G295" s="210"/>
      <c r="H295" s="15"/>
      <c r="I295" s="196"/>
      <c r="J295" s="196"/>
      <c r="K295" s="211"/>
      <c r="L295" s="189"/>
      <c r="M295" s="189"/>
      <c r="N295" s="15"/>
      <c r="O295" s="212" t="str">
        <f>IF(ISBLANK($N295),"",VLOOKUP($N295,'Clés d''affectation'!$B$3:$E$200,2,0))</f>
        <v/>
      </c>
      <c r="P295" s="213" t="str">
        <f t="shared" si="4"/>
        <v/>
      </c>
      <c r="Q295" s="15"/>
      <c r="R295" s="189"/>
      <c r="S295" s="198"/>
      <c r="T295" s="209"/>
    </row>
    <row r="296" spans="1:20" ht="15" customHeight="1" x14ac:dyDescent="0.3">
      <c r="A296" s="209"/>
      <c r="B296" s="195"/>
      <c r="C296" s="15"/>
      <c r="D296" s="15"/>
      <c r="E296" s="15"/>
      <c r="F296" s="15"/>
      <c r="G296" s="210"/>
      <c r="H296" s="15"/>
      <c r="I296" s="196"/>
      <c r="J296" s="196"/>
      <c r="K296" s="211"/>
      <c r="L296" s="189"/>
      <c r="M296" s="189"/>
      <c r="N296" s="15"/>
      <c r="O296" s="212" t="str">
        <f>IF(ISBLANK($N296),"",VLOOKUP($N296,'Clés d''affectation'!$B$3:$E$200,2,0))</f>
        <v/>
      </c>
      <c r="P296" s="213" t="str">
        <f t="shared" si="4"/>
        <v/>
      </c>
      <c r="Q296" s="15"/>
      <c r="R296" s="189"/>
      <c r="S296" s="198"/>
      <c r="T296" s="209"/>
    </row>
    <row r="297" spans="1:20" ht="15" customHeight="1" x14ac:dyDescent="0.3">
      <c r="A297" s="209"/>
      <c r="B297" s="195"/>
      <c r="C297" s="15"/>
      <c r="D297" s="15"/>
      <c r="E297" s="15"/>
      <c r="F297" s="15"/>
      <c r="G297" s="210"/>
      <c r="H297" s="15"/>
      <c r="I297" s="196"/>
      <c r="J297" s="196"/>
      <c r="K297" s="211"/>
      <c r="L297" s="189"/>
      <c r="M297" s="189"/>
      <c r="N297" s="15"/>
      <c r="O297" s="212" t="str">
        <f>IF(ISBLANK($N297),"",VLOOKUP($N297,'Clés d''affectation'!$B$3:$E$200,2,0))</f>
        <v/>
      </c>
      <c r="P297" s="213" t="str">
        <f t="shared" si="4"/>
        <v/>
      </c>
      <c r="Q297" s="15"/>
      <c r="R297" s="189"/>
      <c r="S297" s="198"/>
      <c r="T297" s="209"/>
    </row>
    <row r="298" spans="1:20" ht="15" customHeight="1" x14ac:dyDescent="0.3">
      <c r="A298" s="209"/>
      <c r="B298" s="195"/>
      <c r="C298" s="15"/>
      <c r="D298" s="15"/>
      <c r="E298" s="15"/>
      <c r="F298" s="15"/>
      <c r="G298" s="210"/>
      <c r="H298" s="15"/>
      <c r="I298" s="196"/>
      <c r="J298" s="196"/>
      <c r="K298" s="211"/>
      <c r="L298" s="189"/>
      <c r="M298" s="189"/>
      <c r="N298" s="15"/>
      <c r="O298" s="212" t="str">
        <f>IF(ISBLANK($N298),"",VLOOKUP($N298,'Clés d''affectation'!$B$3:$E$200,2,0))</f>
        <v/>
      </c>
      <c r="P298" s="213" t="str">
        <f t="shared" si="4"/>
        <v/>
      </c>
      <c r="Q298" s="15"/>
      <c r="R298" s="189"/>
      <c r="S298" s="198"/>
      <c r="T298" s="209"/>
    </row>
    <row r="299" spans="1:20" ht="15" customHeight="1" x14ac:dyDescent="0.3">
      <c r="A299" s="209"/>
      <c r="B299" s="195"/>
      <c r="C299" s="15"/>
      <c r="D299" s="15"/>
      <c r="E299" s="15"/>
      <c r="F299" s="15"/>
      <c r="G299" s="210"/>
      <c r="H299" s="15"/>
      <c r="I299" s="196"/>
      <c r="J299" s="196"/>
      <c r="K299" s="211"/>
      <c r="L299" s="189"/>
      <c r="M299" s="189"/>
      <c r="N299" s="15"/>
      <c r="O299" s="212" t="str">
        <f>IF(ISBLANK($N299),"",VLOOKUP($N299,'Clés d''affectation'!$B$3:$E$200,2,0))</f>
        <v/>
      </c>
      <c r="P299" s="213" t="str">
        <f t="shared" si="4"/>
        <v/>
      </c>
      <c r="Q299" s="15"/>
      <c r="R299" s="189"/>
      <c r="S299" s="198"/>
      <c r="T299" s="209"/>
    </row>
    <row r="300" spans="1:20" ht="15" customHeight="1" x14ac:dyDescent="0.3">
      <c r="A300" s="209"/>
      <c r="B300" s="195"/>
      <c r="C300" s="15"/>
      <c r="D300" s="15"/>
      <c r="E300" s="15"/>
      <c r="F300" s="15"/>
      <c r="G300" s="210"/>
      <c r="H300" s="15"/>
      <c r="I300" s="196"/>
      <c r="J300" s="196"/>
      <c r="K300" s="211"/>
      <c r="L300" s="189"/>
      <c r="M300" s="189"/>
      <c r="N300" s="15"/>
      <c r="O300" s="212" t="str">
        <f>IF(ISBLANK($N300),"",VLOOKUP($N300,'Clés d''affectation'!$B$3:$E$200,2,0))</f>
        <v/>
      </c>
      <c r="P300" s="213" t="str">
        <f t="shared" si="4"/>
        <v/>
      </c>
      <c r="Q300" s="15"/>
      <c r="R300" s="189"/>
      <c r="S300" s="198"/>
      <c r="T300" s="209"/>
    </row>
    <row r="301" spans="1:20" ht="15" customHeight="1" x14ac:dyDescent="0.3">
      <c r="A301" s="209"/>
      <c r="B301" s="195"/>
      <c r="C301" s="15"/>
      <c r="D301" s="15"/>
      <c r="E301" s="15"/>
      <c r="F301" s="15"/>
      <c r="G301" s="210"/>
      <c r="H301" s="15"/>
      <c r="I301" s="196"/>
      <c r="J301" s="196"/>
      <c r="K301" s="211"/>
      <c r="L301" s="189"/>
      <c r="M301" s="189"/>
      <c r="N301" s="15"/>
      <c r="O301" s="212" t="str">
        <f>IF(ISBLANK($N301),"",VLOOKUP($N301,'Clés d''affectation'!$B$3:$E$200,2,0))</f>
        <v/>
      </c>
      <c r="P301" s="213" t="str">
        <f t="shared" si="4"/>
        <v/>
      </c>
      <c r="Q301" s="15"/>
      <c r="R301" s="189"/>
      <c r="S301" s="198"/>
      <c r="T301" s="209"/>
    </row>
    <row r="302" spans="1:20" ht="15" customHeight="1" x14ac:dyDescent="0.3">
      <c r="A302" s="209"/>
      <c r="B302" s="195"/>
      <c r="C302" s="15"/>
      <c r="D302" s="15"/>
      <c r="E302" s="15"/>
      <c r="F302" s="15"/>
      <c r="G302" s="210"/>
      <c r="H302" s="15"/>
      <c r="I302" s="196"/>
      <c r="J302" s="196"/>
      <c r="K302" s="211"/>
      <c r="L302" s="189"/>
      <c r="M302" s="189"/>
      <c r="N302" s="15"/>
      <c r="O302" s="212" t="str">
        <f>IF(ISBLANK($N302),"",VLOOKUP($N302,'Clés d''affectation'!$B$3:$E$200,2,0))</f>
        <v/>
      </c>
      <c r="P302" s="213" t="str">
        <f t="shared" si="4"/>
        <v/>
      </c>
      <c r="Q302" s="15"/>
      <c r="R302" s="189"/>
      <c r="S302" s="198"/>
      <c r="T302" s="209"/>
    </row>
    <row r="303" spans="1:20" ht="15" customHeight="1" x14ac:dyDescent="0.3">
      <c r="A303" s="209"/>
      <c r="B303" s="195"/>
      <c r="C303" s="15"/>
      <c r="D303" s="15"/>
      <c r="E303" s="15"/>
      <c r="F303" s="15"/>
      <c r="G303" s="210"/>
      <c r="H303" s="15"/>
      <c r="I303" s="196"/>
      <c r="J303" s="196"/>
      <c r="K303" s="211"/>
      <c r="L303" s="189"/>
      <c r="M303" s="189"/>
      <c r="N303" s="15"/>
      <c r="O303" s="212" t="str">
        <f>IF(ISBLANK($N303),"",VLOOKUP($N303,'Clés d''affectation'!$B$3:$E$200,2,0))</f>
        <v/>
      </c>
      <c r="P303" s="213" t="str">
        <f t="shared" si="4"/>
        <v/>
      </c>
      <c r="Q303" s="15"/>
      <c r="R303" s="189"/>
      <c r="S303" s="198"/>
      <c r="T303" s="209"/>
    </row>
    <row r="304" spans="1:20" ht="15" customHeight="1" x14ac:dyDescent="0.3">
      <c r="A304" s="209"/>
      <c r="B304" s="195"/>
      <c r="C304" s="15"/>
      <c r="D304" s="15"/>
      <c r="E304" s="15"/>
      <c r="F304" s="15"/>
      <c r="G304" s="210"/>
      <c r="H304" s="15"/>
      <c r="I304" s="196"/>
      <c r="J304" s="196"/>
      <c r="K304" s="211"/>
      <c r="L304" s="189"/>
      <c r="M304" s="189"/>
      <c r="N304" s="15"/>
      <c r="O304" s="212" t="str">
        <f>IF(ISBLANK($N304),"",VLOOKUP($N304,'Clés d''affectation'!$B$3:$E$200,2,0))</f>
        <v/>
      </c>
      <c r="P304" s="213" t="str">
        <f t="shared" si="4"/>
        <v/>
      </c>
      <c r="Q304" s="15"/>
      <c r="R304" s="189"/>
      <c r="S304" s="198"/>
      <c r="T304" s="209"/>
    </row>
    <row r="305" spans="1:20" ht="15" customHeight="1" x14ac:dyDescent="0.3">
      <c r="A305" s="209"/>
      <c r="B305" s="195"/>
      <c r="C305" s="15"/>
      <c r="D305" s="15"/>
      <c r="E305" s="15"/>
      <c r="F305" s="15"/>
      <c r="G305" s="210"/>
      <c r="H305" s="15"/>
      <c r="I305" s="196"/>
      <c r="J305" s="196"/>
      <c r="K305" s="211"/>
      <c r="L305" s="189"/>
      <c r="M305" s="189"/>
      <c r="N305" s="15"/>
      <c r="O305" s="212" t="str">
        <f>IF(ISBLANK($N305),"",VLOOKUP($N305,'Clés d''affectation'!$B$3:$E$200,2,0))</f>
        <v/>
      </c>
      <c r="P305" s="213" t="str">
        <f t="shared" si="4"/>
        <v/>
      </c>
      <c r="Q305" s="15"/>
      <c r="R305" s="189"/>
      <c r="S305" s="198"/>
      <c r="T305" s="209"/>
    </row>
    <row r="306" spans="1:20" ht="15" customHeight="1" x14ac:dyDescent="0.3">
      <c r="A306" s="209"/>
      <c r="B306" s="195"/>
      <c r="C306" s="15"/>
      <c r="D306" s="15"/>
      <c r="E306" s="15"/>
      <c r="F306" s="15"/>
      <c r="G306" s="210"/>
      <c r="H306" s="15"/>
      <c r="I306" s="196"/>
      <c r="J306" s="196"/>
      <c r="K306" s="211"/>
      <c r="L306" s="189"/>
      <c r="M306" s="189"/>
      <c r="N306" s="15"/>
      <c r="O306" s="212" t="str">
        <f>IF(ISBLANK($N306),"",VLOOKUP($N306,'Clés d''affectation'!$B$3:$E$200,2,0))</f>
        <v/>
      </c>
      <c r="P306" s="213" t="str">
        <f t="shared" si="4"/>
        <v/>
      </c>
      <c r="Q306" s="15"/>
      <c r="R306" s="189"/>
      <c r="S306" s="198"/>
      <c r="T306" s="209"/>
    </row>
    <row r="307" spans="1:20" ht="15" customHeight="1" x14ac:dyDescent="0.3">
      <c r="A307" s="209"/>
      <c r="B307" s="195"/>
      <c r="C307" s="15"/>
      <c r="D307" s="15"/>
      <c r="E307" s="15"/>
      <c r="F307" s="15"/>
      <c r="G307" s="210"/>
      <c r="H307" s="15"/>
      <c r="I307" s="196"/>
      <c r="J307" s="196"/>
      <c r="K307" s="211"/>
      <c r="L307" s="189"/>
      <c r="M307" s="189"/>
      <c r="N307" s="15"/>
      <c r="O307" s="212" t="str">
        <f>IF(ISBLANK($N307),"",VLOOKUP($N307,'Clés d''affectation'!$B$3:$E$200,2,0))</f>
        <v/>
      </c>
      <c r="P307" s="213" t="str">
        <f t="shared" si="4"/>
        <v/>
      </c>
      <c r="Q307" s="15"/>
      <c r="R307" s="189"/>
      <c r="S307" s="198"/>
      <c r="T307" s="209"/>
    </row>
    <row r="308" spans="1:20" ht="15" customHeight="1" x14ac:dyDescent="0.3">
      <c r="A308" s="209"/>
      <c r="B308" s="195"/>
      <c r="C308" s="15"/>
      <c r="D308" s="15"/>
      <c r="E308" s="15"/>
      <c r="F308" s="15"/>
      <c r="G308" s="210"/>
      <c r="H308" s="15"/>
      <c r="I308" s="196"/>
      <c r="J308" s="196"/>
      <c r="K308" s="211"/>
      <c r="L308" s="189"/>
      <c r="M308" s="189"/>
      <c r="N308" s="15"/>
      <c r="O308" s="212" t="str">
        <f>IF(ISBLANK($N308),"",VLOOKUP($N308,'Clés d''affectation'!$B$3:$E$200,2,0))</f>
        <v/>
      </c>
      <c r="P308" s="213" t="str">
        <f t="shared" si="4"/>
        <v/>
      </c>
      <c r="Q308" s="15"/>
      <c r="R308" s="189"/>
      <c r="S308" s="198"/>
      <c r="T308" s="209"/>
    </row>
    <row r="309" spans="1:20" ht="15" customHeight="1" x14ac:dyDescent="0.3">
      <c r="A309" s="209"/>
      <c r="B309" s="195"/>
      <c r="C309" s="15"/>
      <c r="D309" s="15"/>
      <c r="E309" s="15"/>
      <c r="F309" s="15"/>
      <c r="G309" s="210"/>
      <c r="H309" s="15"/>
      <c r="I309" s="196"/>
      <c r="J309" s="196"/>
      <c r="K309" s="211"/>
      <c r="L309" s="189"/>
      <c r="M309" s="189"/>
      <c r="N309" s="15"/>
      <c r="O309" s="212" t="str">
        <f>IF(ISBLANK($N309),"",VLOOKUP($N309,'Clés d''affectation'!$B$3:$E$200,2,0))</f>
        <v/>
      </c>
      <c r="P309" s="213" t="str">
        <f t="shared" si="4"/>
        <v/>
      </c>
      <c r="Q309" s="15"/>
      <c r="R309" s="189"/>
      <c r="S309" s="198"/>
      <c r="T309" s="209"/>
    </row>
    <row r="310" spans="1:20" ht="15" customHeight="1" x14ac:dyDescent="0.3">
      <c r="A310" s="209"/>
      <c r="B310" s="195"/>
      <c r="C310" s="15"/>
      <c r="D310" s="15"/>
      <c r="E310" s="15"/>
      <c r="F310" s="15"/>
      <c r="G310" s="210"/>
      <c r="H310" s="15"/>
      <c r="I310" s="196"/>
      <c r="J310" s="196"/>
      <c r="K310" s="211"/>
      <c r="L310" s="189"/>
      <c r="M310" s="189"/>
      <c r="N310" s="15"/>
      <c r="O310" s="212" t="str">
        <f>IF(ISBLANK($N310),"",VLOOKUP($N310,'Clés d''affectation'!$B$3:$E$200,2,0))</f>
        <v/>
      </c>
      <c r="P310" s="213" t="str">
        <f t="shared" si="4"/>
        <v/>
      </c>
      <c r="Q310" s="15"/>
      <c r="R310" s="189"/>
      <c r="S310" s="198"/>
      <c r="T310" s="209"/>
    </row>
    <row r="311" spans="1:20" ht="15" customHeight="1" x14ac:dyDescent="0.3">
      <c r="A311" s="209"/>
      <c r="B311" s="195"/>
      <c r="C311" s="15"/>
      <c r="D311" s="15"/>
      <c r="E311" s="15"/>
      <c r="F311" s="15"/>
      <c r="G311" s="210"/>
      <c r="H311" s="15"/>
      <c r="I311" s="196"/>
      <c r="J311" s="196"/>
      <c r="K311" s="211"/>
      <c r="L311" s="189"/>
      <c r="M311" s="189"/>
      <c r="N311" s="15"/>
      <c r="O311" s="212" t="str">
        <f>IF(ISBLANK($N311),"",VLOOKUP($N311,'Clés d''affectation'!$B$3:$E$200,2,0))</f>
        <v/>
      </c>
      <c r="P311" s="213" t="str">
        <f t="shared" si="4"/>
        <v/>
      </c>
      <c r="Q311" s="15"/>
      <c r="R311" s="189"/>
      <c r="S311" s="198"/>
      <c r="T311" s="209"/>
    </row>
    <row r="312" spans="1:20" ht="15" customHeight="1" x14ac:dyDescent="0.3">
      <c r="A312" s="209"/>
      <c r="B312" s="195"/>
      <c r="C312" s="15"/>
      <c r="D312" s="15"/>
      <c r="E312" s="15"/>
      <c r="F312" s="15"/>
      <c r="G312" s="210"/>
      <c r="H312" s="15"/>
      <c r="I312" s="196"/>
      <c r="J312" s="196"/>
      <c r="K312" s="211"/>
      <c r="L312" s="189"/>
      <c r="M312" s="189"/>
      <c r="N312" s="15"/>
      <c r="O312" s="212" t="str">
        <f>IF(ISBLANK($N312),"",VLOOKUP($N312,'Clés d''affectation'!$B$3:$E$200,2,0))</f>
        <v/>
      </c>
      <c r="P312" s="213" t="str">
        <f t="shared" si="4"/>
        <v/>
      </c>
      <c r="Q312" s="15"/>
      <c r="R312" s="189"/>
      <c r="S312" s="198"/>
      <c r="T312" s="209"/>
    </row>
    <row r="313" spans="1:20" ht="15" customHeight="1" x14ac:dyDescent="0.3">
      <c r="A313" s="209"/>
      <c r="B313" s="195"/>
      <c r="C313" s="15"/>
      <c r="D313" s="15"/>
      <c r="E313" s="15"/>
      <c r="F313" s="15"/>
      <c r="G313" s="210"/>
      <c r="H313" s="15"/>
      <c r="I313" s="196"/>
      <c r="J313" s="196"/>
      <c r="K313" s="211"/>
      <c r="L313" s="189"/>
      <c r="M313" s="189"/>
      <c r="N313" s="15"/>
      <c r="O313" s="212" t="str">
        <f>IF(ISBLANK($N313),"",VLOOKUP($N313,'Clés d''affectation'!$B$3:$E$200,2,0))</f>
        <v/>
      </c>
      <c r="P313" s="213" t="str">
        <f t="shared" si="4"/>
        <v/>
      </c>
      <c r="Q313" s="15"/>
      <c r="R313" s="189"/>
      <c r="S313" s="198"/>
      <c r="T313" s="209"/>
    </row>
    <row r="314" spans="1:20" ht="15" customHeight="1" x14ac:dyDescent="0.3">
      <c r="A314" s="209"/>
      <c r="B314" s="195"/>
      <c r="C314" s="15"/>
      <c r="D314" s="15"/>
      <c r="E314" s="15"/>
      <c r="F314" s="15"/>
      <c r="G314" s="210"/>
      <c r="H314" s="15"/>
      <c r="I314" s="196"/>
      <c r="J314" s="196"/>
      <c r="K314" s="211"/>
      <c r="L314" s="189"/>
      <c r="M314" s="189"/>
      <c r="N314" s="15"/>
      <c r="O314" s="212" t="str">
        <f>IF(ISBLANK($N314),"",VLOOKUP($N314,'Clés d''affectation'!$B$3:$E$200,2,0))</f>
        <v/>
      </c>
      <c r="P314" s="213" t="str">
        <f t="shared" si="4"/>
        <v/>
      </c>
      <c r="Q314" s="15"/>
      <c r="R314" s="189"/>
      <c r="S314" s="198"/>
      <c r="T314" s="209"/>
    </row>
    <row r="315" spans="1:20" ht="15" customHeight="1" x14ac:dyDescent="0.3">
      <c r="A315" s="209"/>
      <c r="B315" s="195"/>
      <c r="C315" s="15"/>
      <c r="D315" s="15"/>
      <c r="E315" s="15"/>
      <c r="F315" s="15"/>
      <c r="G315" s="210"/>
      <c r="H315" s="15"/>
      <c r="I315" s="196"/>
      <c r="J315" s="196"/>
      <c r="K315" s="211"/>
      <c r="L315" s="189"/>
      <c r="M315" s="189"/>
      <c r="N315" s="15"/>
      <c r="O315" s="212" t="str">
        <f>IF(ISBLANK($N315),"",VLOOKUP($N315,'Clés d''affectation'!$B$3:$E$200,2,0))</f>
        <v/>
      </c>
      <c r="P315" s="213" t="str">
        <f t="shared" si="4"/>
        <v/>
      </c>
      <c r="Q315" s="15"/>
      <c r="R315" s="189"/>
      <c r="S315" s="198"/>
      <c r="T315" s="209"/>
    </row>
    <row r="316" spans="1:20" ht="15" customHeight="1" x14ac:dyDescent="0.3">
      <c r="A316" s="209"/>
      <c r="B316" s="195"/>
      <c r="C316" s="15"/>
      <c r="D316" s="15"/>
      <c r="E316" s="15"/>
      <c r="F316" s="15"/>
      <c r="G316" s="210"/>
      <c r="H316" s="15"/>
      <c r="I316" s="196"/>
      <c r="J316" s="196"/>
      <c r="K316" s="211"/>
      <c r="L316" s="189"/>
      <c r="M316" s="189"/>
      <c r="N316" s="15"/>
      <c r="O316" s="212" t="str">
        <f>IF(ISBLANK($N316),"",VLOOKUP($N316,'Clés d''affectation'!$B$3:$E$200,2,0))</f>
        <v/>
      </c>
      <c r="P316" s="213" t="str">
        <f t="shared" si="4"/>
        <v/>
      </c>
      <c r="Q316" s="15"/>
      <c r="R316" s="189"/>
      <c r="S316" s="198"/>
      <c r="T316" s="209"/>
    </row>
    <row r="317" spans="1:20" ht="15" customHeight="1" x14ac:dyDescent="0.3">
      <c r="A317" s="209"/>
      <c r="B317" s="195"/>
      <c r="C317" s="15"/>
      <c r="D317" s="15"/>
      <c r="E317" s="15"/>
      <c r="F317" s="15"/>
      <c r="G317" s="210"/>
      <c r="H317" s="15"/>
      <c r="I317" s="196"/>
      <c r="J317" s="196"/>
      <c r="K317" s="211"/>
      <c r="L317" s="189"/>
      <c r="M317" s="189"/>
      <c r="N317" s="15"/>
      <c r="O317" s="212" t="str">
        <f>IF(ISBLANK($N317),"",VLOOKUP($N317,'Clés d''affectation'!$B$3:$E$200,2,0))</f>
        <v/>
      </c>
      <c r="P317" s="213" t="str">
        <f t="shared" si="4"/>
        <v/>
      </c>
      <c r="Q317" s="15"/>
      <c r="R317" s="189"/>
      <c r="S317" s="198"/>
      <c r="T317" s="209"/>
    </row>
    <row r="318" spans="1:20" ht="15" customHeight="1" x14ac:dyDescent="0.3">
      <c r="A318" s="209"/>
      <c r="B318" s="195"/>
      <c r="C318" s="15"/>
      <c r="D318" s="15"/>
      <c r="E318" s="15"/>
      <c r="F318" s="15"/>
      <c r="G318" s="210"/>
      <c r="H318" s="15"/>
      <c r="I318" s="196"/>
      <c r="J318" s="196"/>
      <c r="K318" s="211"/>
      <c r="L318" s="189"/>
      <c r="M318" s="189"/>
      <c r="N318" s="15"/>
      <c r="O318" s="212" t="str">
        <f>IF(ISBLANK($N318),"",VLOOKUP($N318,'Clés d''affectation'!$B$3:$E$200,2,0))</f>
        <v/>
      </c>
      <c r="P318" s="213" t="str">
        <f t="shared" si="4"/>
        <v/>
      </c>
      <c r="Q318" s="15"/>
      <c r="R318" s="189"/>
      <c r="S318" s="198"/>
      <c r="T318" s="209"/>
    </row>
    <row r="319" spans="1:20" ht="15" customHeight="1" x14ac:dyDescent="0.3">
      <c r="A319" s="209"/>
      <c r="B319" s="195"/>
      <c r="C319" s="15"/>
      <c r="D319" s="15"/>
      <c r="E319" s="15"/>
      <c r="F319" s="15"/>
      <c r="G319" s="210"/>
      <c r="H319" s="15"/>
      <c r="I319" s="196"/>
      <c r="J319" s="196"/>
      <c r="K319" s="211"/>
      <c r="L319" s="189"/>
      <c r="M319" s="189"/>
      <c r="N319" s="15"/>
      <c r="O319" s="212" t="str">
        <f>IF(ISBLANK($N319),"",VLOOKUP($N319,'Clés d''affectation'!$B$3:$E$200,2,0))</f>
        <v/>
      </c>
      <c r="P319" s="213" t="str">
        <f t="shared" si="4"/>
        <v/>
      </c>
      <c r="Q319" s="15"/>
      <c r="R319" s="189"/>
      <c r="S319" s="198"/>
      <c r="T319" s="209"/>
    </row>
    <row r="320" spans="1:20" ht="15" customHeight="1" x14ac:dyDescent="0.3">
      <c r="A320" s="209"/>
      <c r="B320" s="195"/>
      <c r="C320" s="15"/>
      <c r="D320" s="15"/>
      <c r="E320" s="15"/>
      <c r="F320" s="15"/>
      <c r="G320" s="210"/>
      <c r="H320" s="15"/>
      <c r="I320" s="196"/>
      <c r="J320" s="196"/>
      <c r="K320" s="211"/>
      <c r="L320" s="189"/>
      <c r="M320" s="189"/>
      <c r="N320" s="15"/>
      <c r="O320" s="212" t="str">
        <f>IF(ISBLANK($N320),"",VLOOKUP($N320,'Clés d''affectation'!$B$3:$E$200,2,0))</f>
        <v/>
      </c>
      <c r="P320" s="213" t="str">
        <f t="shared" si="4"/>
        <v/>
      </c>
      <c r="Q320" s="15"/>
      <c r="R320" s="189"/>
      <c r="S320" s="198"/>
      <c r="T320" s="209"/>
    </row>
    <row r="321" spans="1:20" ht="15" customHeight="1" x14ac:dyDescent="0.3">
      <c r="A321" s="209"/>
      <c r="B321" s="195"/>
      <c r="C321" s="15"/>
      <c r="D321" s="15"/>
      <c r="E321" s="15"/>
      <c r="F321" s="15"/>
      <c r="G321" s="210"/>
      <c r="H321" s="15"/>
      <c r="I321" s="196"/>
      <c r="J321" s="196"/>
      <c r="K321" s="211"/>
      <c r="L321" s="189"/>
      <c r="M321" s="189"/>
      <c r="N321" s="15"/>
      <c r="O321" s="212" t="str">
        <f>IF(ISBLANK($N321),"",VLOOKUP($N321,'Clés d''affectation'!$B$3:$E$200,2,0))</f>
        <v/>
      </c>
      <c r="P321" s="213" t="str">
        <f t="shared" si="4"/>
        <v/>
      </c>
      <c r="Q321" s="15"/>
      <c r="R321" s="189"/>
      <c r="S321" s="198"/>
      <c r="T321" s="209"/>
    </row>
    <row r="322" spans="1:20" ht="15" customHeight="1" x14ac:dyDescent="0.3">
      <c r="A322" s="209"/>
      <c r="B322" s="195"/>
      <c r="C322" s="15"/>
      <c r="D322" s="15"/>
      <c r="E322" s="15"/>
      <c r="F322" s="15"/>
      <c r="G322" s="210"/>
      <c r="H322" s="15"/>
      <c r="I322" s="196"/>
      <c r="J322" s="196"/>
      <c r="K322" s="211"/>
      <c r="L322" s="189"/>
      <c r="M322" s="189"/>
      <c r="N322" s="15"/>
      <c r="O322" s="212" t="str">
        <f>IF(ISBLANK($N322),"",VLOOKUP($N322,'Clés d''affectation'!$B$3:$E$200,2,0))</f>
        <v/>
      </c>
      <c r="P322" s="213" t="str">
        <f t="shared" si="4"/>
        <v/>
      </c>
      <c r="Q322" s="15"/>
      <c r="R322" s="189"/>
      <c r="S322" s="198"/>
      <c r="T322" s="209"/>
    </row>
    <row r="323" spans="1:20" ht="15" customHeight="1" x14ac:dyDescent="0.3">
      <c r="A323" s="209"/>
      <c r="B323" s="195"/>
      <c r="C323" s="15"/>
      <c r="D323" s="15"/>
      <c r="E323" s="15"/>
      <c r="F323" s="15"/>
      <c r="G323" s="210"/>
      <c r="H323" s="15"/>
      <c r="I323" s="196"/>
      <c r="J323" s="196"/>
      <c r="K323" s="211"/>
      <c r="L323" s="189"/>
      <c r="M323" s="189"/>
      <c r="N323" s="15"/>
      <c r="O323" s="212" t="str">
        <f>IF(ISBLANK($N323),"",VLOOKUP($N323,'Clés d''affectation'!$B$3:$E$200,2,0))</f>
        <v/>
      </c>
      <c r="P323" s="213" t="str">
        <f t="shared" ref="P323:P386" si="5">IF(ISBLANK($N323),"",$M323*$O323)</f>
        <v/>
      </c>
      <c r="Q323" s="15"/>
      <c r="R323" s="189"/>
      <c r="S323" s="198"/>
      <c r="T323" s="209"/>
    </row>
    <row r="324" spans="1:20" ht="15" customHeight="1" x14ac:dyDescent="0.3">
      <c r="A324" s="209"/>
      <c r="B324" s="195"/>
      <c r="C324" s="15"/>
      <c r="D324" s="15"/>
      <c r="E324" s="15"/>
      <c r="F324" s="15"/>
      <c r="G324" s="210"/>
      <c r="H324" s="15"/>
      <c r="I324" s="196"/>
      <c r="J324" s="196"/>
      <c r="K324" s="211"/>
      <c r="L324" s="189"/>
      <c r="M324" s="189"/>
      <c r="N324" s="15"/>
      <c r="O324" s="212" t="str">
        <f>IF(ISBLANK($N324),"",VLOOKUP($N324,'Clés d''affectation'!$B$3:$E$200,2,0))</f>
        <v/>
      </c>
      <c r="P324" s="213" t="str">
        <f t="shared" si="5"/>
        <v/>
      </c>
      <c r="Q324" s="15"/>
      <c r="R324" s="189"/>
      <c r="S324" s="198"/>
      <c r="T324" s="209"/>
    </row>
    <row r="325" spans="1:20" ht="15" customHeight="1" x14ac:dyDescent="0.3">
      <c r="A325" s="209"/>
      <c r="B325" s="195"/>
      <c r="C325" s="15"/>
      <c r="D325" s="15"/>
      <c r="E325" s="15"/>
      <c r="F325" s="15"/>
      <c r="G325" s="210"/>
      <c r="H325" s="15"/>
      <c r="I325" s="196"/>
      <c r="J325" s="196"/>
      <c r="K325" s="211"/>
      <c r="L325" s="189"/>
      <c r="M325" s="189"/>
      <c r="N325" s="15"/>
      <c r="O325" s="212" t="str">
        <f>IF(ISBLANK($N325),"",VLOOKUP($N325,'Clés d''affectation'!$B$3:$E$200,2,0))</f>
        <v/>
      </c>
      <c r="P325" s="213" t="str">
        <f t="shared" si="5"/>
        <v/>
      </c>
      <c r="Q325" s="15"/>
      <c r="R325" s="189"/>
      <c r="S325" s="198"/>
      <c r="T325" s="209"/>
    </row>
    <row r="326" spans="1:20" ht="15" customHeight="1" x14ac:dyDescent="0.3">
      <c r="A326" s="209"/>
      <c r="B326" s="195"/>
      <c r="C326" s="15"/>
      <c r="D326" s="15"/>
      <c r="E326" s="15"/>
      <c r="F326" s="15"/>
      <c r="G326" s="210"/>
      <c r="H326" s="15"/>
      <c r="I326" s="196"/>
      <c r="J326" s="196"/>
      <c r="K326" s="211"/>
      <c r="L326" s="189"/>
      <c r="M326" s="189"/>
      <c r="N326" s="15"/>
      <c r="O326" s="212" t="str">
        <f>IF(ISBLANK($N326),"",VLOOKUP($N326,'Clés d''affectation'!$B$3:$E$200,2,0))</f>
        <v/>
      </c>
      <c r="P326" s="213" t="str">
        <f t="shared" si="5"/>
        <v/>
      </c>
      <c r="Q326" s="15"/>
      <c r="R326" s="189"/>
      <c r="S326" s="198"/>
      <c r="T326" s="209"/>
    </row>
    <row r="327" spans="1:20" ht="15" customHeight="1" x14ac:dyDescent="0.3">
      <c r="A327" s="209"/>
      <c r="B327" s="195"/>
      <c r="C327" s="15"/>
      <c r="D327" s="15"/>
      <c r="E327" s="15"/>
      <c r="F327" s="15"/>
      <c r="G327" s="210"/>
      <c r="H327" s="15"/>
      <c r="I327" s="196"/>
      <c r="J327" s="196"/>
      <c r="K327" s="211"/>
      <c r="L327" s="189"/>
      <c r="M327" s="189"/>
      <c r="N327" s="15"/>
      <c r="O327" s="212" t="str">
        <f>IF(ISBLANK($N327),"",VLOOKUP($N327,'Clés d''affectation'!$B$3:$E$200,2,0))</f>
        <v/>
      </c>
      <c r="P327" s="213" t="str">
        <f t="shared" si="5"/>
        <v/>
      </c>
      <c r="Q327" s="15"/>
      <c r="R327" s="189"/>
      <c r="S327" s="198"/>
      <c r="T327" s="209"/>
    </row>
    <row r="328" spans="1:20" ht="15" customHeight="1" x14ac:dyDescent="0.3">
      <c r="A328" s="209"/>
      <c r="B328" s="195"/>
      <c r="C328" s="15"/>
      <c r="D328" s="15"/>
      <c r="E328" s="15"/>
      <c r="F328" s="15"/>
      <c r="G328" s="210"/>
      <c r="H328" s="15"/>
      <c r="I328" s="196"/>
      <c r="J328" s="196"/>
      <c r="K328" s="211"/>
      <c r="L328" s="189"/>
      <c r="M328" s="189"/>
      <c r="N328" s="15"/>
      <c r="O328" s="212" t="str">
        <f>IF(ISBLANK($N328),"",VLOOKUP($N328,'Clés d''affectation'!$B$3:$E$200,2,0))</f>
        <v/>
      </c>
      <c r="P328" s="213" t="str">
        <f t="shared" si="5"/>
        <v/>
      </c>
      <c r="Q328" s="15"/>
      <c r="R328" s="189"/>
      <c r="S328" s="198"/>
      <c r="T328" s="209"/>
    </row>
    <row r="329" spans="1:20" ht="15" customHeight="1" x14ac:dyDescent="0.3">
      <c r="A329" s="209"/>
      <c r="B329" s="195"/>
      <c r="C329" s="15"/>
      <c r="D329" s="15"/>
      <c r="E329" s="15"/>
      <c r="F329" s="15"/>
      <c r="G329" s="210"/>
      <c r="H329" s="15"/>
      <c r="I329" s="196"/>
      <c r="J329" s="196"/>
      <c r="K329" s="211"/>
      <c r="L329" s="189"/>
      <c r="M329" s="189"/>
      <c r="N329" s="15"/>
      <c r="O329" s="212" t="str">
        <f>IF(ISBLANK($N329),"",VLOOKUP($N329,'Clés d''affectation'!$B$3:$E$200,2,0))</f>
        <v/>
      </c>
      <c r="P329" s="213" t="str">
        <f t="shared" si="5"/>
        <v/>
      </c>
      <c r="Q329" s="15"/>
      <c r="R329" s="189"/>
      <c r="S329" s="198"/>
      <c r="T329" s="209"/>
    </row>
    <row r="330" spans="1:20" ht="15" customHeight="1" x14ac:dyDescent="0.3">
      <c r="A330" s="209"/>
      <c r="B330" s="195"/>
      <c r="C330" s="15"/>
      <c r="D330" s="15"/>
      <c r="E330" s="15"/>
      <c r="F330" s="15"/>
      <c r="G330" s="210"/>
      <c r="H330" s="15"/>
      <c r="I330" s="196"/>
      <c r="J330" s="196"/>
      <c r="K330" s="211"/>
      <c r="L330" s="189"/>
      <c r="M330" s="189"/>
      <c r="N330" s="15"/>
      <c r="O330" s="212" t="str">
        <f>IF(ISBLANK($N330),"",VLOOKUP($N330,'Clés d''affectation'!$B$3:$E$200,2,0))</f>
        <v/>
      </c>
      <c r="P330" s="213" t="str">
        <f t="shared" si="5"/>
        <v/>
      </c>
      <c r="Q330" s="15"/>
      <c r="R330" s="189"/>
      <c r="S330" s="198"/>
      <c r="T330" s="209"/>
    </row>
    <row r="331" spans="1:20" ht="15" customHeight="1" x14ac:dyDescent="0.3">
      <c r="A331" s="209"/>
      <c r="B331" s="195"/>
      <c r="C331" s="15"/>
      <c r="D331" s="15"/>
      <c r="E331" s="15"/>
      <c r="F331" s="15"/>
      <c r="G331" s="210"/>
      <c r="H331" s="15"/>
      <c r="I331" s="196"/>
      <c r="J331" s="196"/>
      <c r="K331" s="211"/>
      <c r="L331" s="189"/>
      <c r="M331" s="189"/>
      <c r="N331" s="15"/>
      <c r="O331" s="212" t="str">
        <f>IF(ISBLANK($N331),"",VLOOKUP($N331,'Clés d''affectation'!$B$3:$E$200,2,0))</f>
        <v/>
      </c>
      <c r="P331" s="213" t="str">
        <f t="shared" si="5"/>
        <v/>
      </c>
      <c r="Q331" s="15"/>
      <c r="R331" s="189"/>
      <c r="S331" s="198"/>
      <c r="T331" s="209"/>
    </row>
    <row r="332" spans="1:20" ht="15" customHeight="1" x14ac:dyDescent="0.3">
      <c r="A332" s="209"/>
      <c r="B332" s="195"/>
      <c r="C332" s="15"/>
      <c r="D332" s="15"/>
      <c r="E332" s="15"/>
      <c r="F332" s="15"/>
      <c r="G332" s="210"/>
      <c r="H332" s="15"/>
      <c r="I332" s="196"/>
      <c r="J332" s="196"/>
      <c r="K332" s="211"/>
      <c r="L332" s="189"/>
      <c r="M332" s="189"/>
      <c r="N332" s="15"/>
      <c r="O332" s="212" t="str">
        <f>IF(ISBLANK($N332),"",VLOOKUP($N332,'Clés d''affectation'!$B$3:$E$200,2,0))</f>
        <v/>
      </c>
      <c r="P332" s="213" t="str">
        <f t="shared" si="5"/>
        <v/>
      </c>
      <c r="Q332" s="15"/>
      <c r="R332" s="189"/>
      <c r="S332" s="198"/>
      <c r="T332" s="209"/>
    </row>
    <row r="333" spans="1:20" ht="15" customHeight="1" x14ac:dyDescent="0.3">
      <c r="A333" s="209"/>
      <c r="B333" s="195"/>
      <c r="C333" s="15"/>
      <c r="D333" s="15"/>
      <c r="E333" s="15"/>
      <c r="F333" s="15"/>
      <c r="G333" s="210"/>
      <c r="H333" s="15"/>
      <c r="I333" s="196"/>
      <c r="J333" s="196"/>
      <c r="K333" s="211"/>
      <c r="L333" s="189"/>
      <c r="M333" s="189"/>
      <c r="N333" s="15"/>
      <c r="O333" s="212" t="str">
        <f>IF(ISBLANK($N333),"",VLOOKUP($N333,'Clés d''affectation'!$B$3:$E$200,2,0))</f>
        <v/>
      </c>
      <c r="P333" s="213" t="str">
        <f t="shared" si="5"/>
        <v/>
      </c>
      <c r="Q333" s="15"/>
      <c r="R333" s="189"/>
      <c r="S333" s="198"/>
      <c r="T333" s="209"/>
    </row>
    <row r="334" spans="1:20" ht="15" customHeight="1" x14ac:dyDescent="0.3">
      <c r="A334" s="209"/>
      <c r="B334" s="195"/>
      <c r="C334" s="15"/>
      <c r="D334" s="15"/>
      <c r="E334" s="15"/>
      <c r="F334" s="15"/>
      <c r="G334" s="210"/>
      <c r="H334" s="15"/>
      <c r="I334" s="196"/>
      <c r="J334" s="196"/>
      <c r="K334" s="211"/>
      <c r="L334" s="189"/>
      <c r="M334" s="189"/>
      <c r="N334" s="15"/>
      <c r="O334" s="212" t="str">
        <f>IF(ISBLANK($N334),"",VLOOKUP($N334,'Clés d''affectation'!$B$3:$E$200,2,0))</f>
        <v/>
      </c>
      <c r="P334" s="213" t="str">
        <f t="shared" si="5"/>
        <v/>
      </c>
      <c r="Q334" s="15"/>
      <c r="R334" s="189"/>
      <c r="S334" s="198"/>
      <c r="T334" s="209"/>
    </row>
    <row r="335" spans="1:20" ht="15" customHeight="1" x14ac:dyDescent="0.3">
      <c r="A335" s="209"/>
      <c r="B335" s="195"/>
      <c r="C335" s="15"/>
      <c r="D335" s="15"/>
      <c r="E335" s="15"/>
      <c r="F335" s="15"/>
      <c r="G335" s="210"/>
      <c r="H335" s="15"/>
      <c r="I335" s="196"/>
      <c r="J335" s="196"/>
      <c r="K335" s="211"/>
      <c r="L335" s="189"/>
      <c r="M335" s="189"/>
      <c r="N335" s="15"/>
      <c r="O335" s="212" t="str">
        <f>IF(ISBLANK($N335),"",VLOOKUP($N335,'Clés d''affectation'!$B$3:$E$200,2,0))</f>
        <v/>
      </c>
      <c r="P335" s="213" t="str">
        <f t="shared" si="5"/>
        <v/>
      </c>
      <c r="Q335" s="15"/>
      <c r="R335" s="189"/>
      <c r="S335" s="198"/>
      <c r="T335" s="209"/>
    </row>
    <row r="336" spans="1:20" ht="15" customHeight="1" x14ac:dyDescent="0.3">
      <c r="A336" s="209"/>
      <c r="B336" s="195"/>
      <c r="C336" s="15"/>
      <c r="D336" s="15"/>
      <c r="E336" s="15"/>
      <c r="F336" s="15"/>
      <c r="G336" s="210"/>
      <c r="H336" s="15"/>
      <c r="I336" s="196"/>
      <c r="J336" s="196"/>
      <c r="K336" s="211"/>
      <c r="L336" s="189"/>
      <c r="M336" s="189"/>
      <c r="N336" s="15"/>
      <c r="O336" s="212" t="str">
        <f>IF(ISBLANK($N336),"",VLOOKUP($N336,'Clés d''affectation'!$B$3:$E$200,2,0))</f>
        <v/>
      </c>
      <c r="P336" s="213" t="str">
        <f t="shared" si="5"/>
        <v/>
      </c>
      <c r="Q336" s="15"/>
      <c r="R336" s="189"/>
      <c r="S336" s="198"/>
      <c r="T336" s="209"/>
    </row>
    <row r="337" spans="1:20" ht="15" customHeight="1" x14ac:dyDescent="0.3">
      <c r="A337" s="209"/>
      <c r="B337" s="195"/>
      <c r="C337" s="15"/>
      <c r="D337" s="15"/>
      <c r="E337" s="15"/>
      <c r="F337" s="15"/>
      <c r="G337" s="210"/>
      <c r="H337" s="15"/>
      <c r="I337" s="196"/>
      <c r="J337" s="196"/>
      <c r="K337" s="211"/>
      <c r="L337" s="189"/>
      <c r="M337" s="189"/>
      <c r="N337" s="15"/>
      <c r="O337" s="212" t="str">
        <f>IF(ISBLANK($N337),"",VLOOKUP($N337,'Clés d''affectation'!$B$3:$E$200,2,0))</f>
        <v/>
      </c>
      <c r="P337" s="213" t="str">
        <f t="shared" si="5"/>
        <v/>
      </c>
      <c r="Q337" s="15"/>
      <c r="R337" s="189"/>
      <c r="S337" s="198"/>
      <c r="T337" s="209"/>
    </row>
    <row r="338" spans="1:20" ht="15" customHeight="1" x14ac:dyDescent="0.3">
      <c r="A338" s="209"/>
      <c r="B338" s="195"/>
      <c r="C338" s="15"/>
      <c r="D338" s="15"/>
      <c r="E338" s="15"/>
      <c r="F338" s="15"/>
      <c r="G338" s="210"/>
      <c r="H338" s="15"/>
      <c r="I338" s="196"/>
      <c r="J338" s="196"/>
      <c r="K338" s="211"/>
      <c r="L338" s="189"/>
      <c r="M338" s="189"/>
      <c r="N338" s="15"/>
      <c r="O338" s="212" t="str">
        <f>IF(ISBLANK($N338),"",VLOOKUP($N338,'Clés d''affectation'!$B$3:$E$200,2,0))</f>
        <v/>
      </c>
      <c r="P338" s="213" t="str">
        <f t="shared" si="5"/>
        <v/>
      </c>
      <c r="Q338" s="15"/>
      <c r="R338" s="189"/>
      <c r="S338" s="198"/>
      <c r="T338" s="209"/>
    </row>
    <row r="339" spans="1:20" ht="15" customHeight="1" x14ac:dyDescent="0.3">
      <c r="A339" s="209"/>
      <c r="B339" s="195"/>
      <c r="C339" s="15"/>
      <c r="D339" s="15"/>
      <c r="E339" s="15"/>
      <c r="F339" s="15"/>
      <c r="G339" s="210"/>
      <c r="H339" s="15"/>
      <c r="I339" s="196"/>
      <c r="J339" s="196"/>
      <c r="K339" s="211"/>
      <c r="L339" s="189"/>
      <c r="M339" s="189"/>
      <c r="N339" s="15"/>
      <c r="O339" s="212" t="str">
        <f>IF(ISBLANK($N339),"",VLOOKUP($N339,'Clés d''affectation'!$B$3:$E$200,2,0))</f>
        <v/>
      </c>
      <c r="P339" s="213" t="str">
        <f t="shared" si="5"/>
        <v/>
      </c>
      <c r="Q339" s="15"/>
      <c r="R339" s="189"/>
      <c r="S339" s="198"/>
      <c r="T339" s="209"/>
    </row>
    <row r="340" spans="1:20" ht="15" customHeight="1" x14ac:dyDescent="0.3">
      <c r="A340" s="209"/>
      <c r="B340" s="195"/>
      <c r="C340" s="15"/>
      <c r="D340" s="15"/>
      <c r="E340" s="15"/>
      <c r="F340" s="15"/>
      <c r="G340" s="210"/>
      <c r="H340" s="15"/>
      <c r="I340" s="196"/>
      <c r="J340" s="196"/>
      <c r="K340" s="211"/>
      <c r="L340" s="189"/>
      <c r="M340" s="189"/>
      <c r="N340" s="15"/>
      <c r="O340" s="212" t="str">
        <f>IF(ISBLANK($N340),"",VLOOKUP($N340,'Clés d''affectation'!$B$3:$E$200,2,0))</f>
        <v/>
      </c>
      <c r="P340" s="213" t="str">
        <f t="shared" si="5"/>
        <v/>
      </c>
      <c r="Q340" s="15"/>
      <c r="R340" s="189"/>
      <c r="S340" s="198"/>
      <c r="T340" s="209"/>
    </row>
    <row r="341" spans="1:20" ht="15" customHeight="1" x14ac:dyDescent="0.3">
      <c r="A341" s="209"/>
      <c r="B341" s="195"/>
      <c r="C341" s="15"/>
      <c r="D341" s="15"/>
      <c r="E341" s="15"/>
      <c r="F341" s="15"/>
      <c r="G341" s="210"/>
      <c r="H341" s="15"/>
      <c r="I341" s="196"/>
      <c r="J341" s="196"/>
      <c r="K341" s="211"/>
      <c r="L341" s="189"/>
      <c r="M341" s="189"/>
      <c r="N341" s="15"/>
      <c r="O341" s="212" t="str">
        <f>IF(ISBLANK($N341),"",VLOOKUP($N341,'Clés d''affectation'!$B$3:$E$200,2,0))</f>
        <v/>
      </c>
      <c r="P341" s="213" t="str">
        <f t="shared" si="5"/>
        <v/>
      </c>
      <c r="Q341" s="15"/>
      <c r="R341" s="189"/>
      <c r="S341" s="198"/>
      <c r="T341" s="209"/>
    </row>
    <row r="342" spans="1:20" ht="15" customHeight="1" x14ac:dyDescent="0.3">
      <c r="A342" s="209"/>
      <c r="B342" s="195"/>
      <c r="C342" s="15"/>
      <c r="D342" s="15"/>
      <c r="E342" s="15"/>
      <c r="F342" s="15"/>
      <c r="G342" s="210"/>
      <c r="H342" s="15"/>
      <c r="I342" s="196"/>
      <c r="J342" s="196"/>
      <c r="K342" s="211"/>
      <c r="L342" s="189"/>
      <c r="M342" s="189"/>
      <c r="N342" s="15"/>
      <c r="O342" s="212" t="str">
        <f>IF(ISBLANK($N342),"",VLOOKUP($N342,'Clés d''affectation'!$B$3:$E$200,2,0))</f>
        <v/>
      </c>
      <c r="P342" s="213" t="str">
        <f t="shared" si="5"/>
        <v/>
      </c>
      <c r="Q342" s="15"/>
      <c r="R342" s="189"/>
      <c r="S342" s="198"/>
      <c r="T342" s="209"/>
    </row>
    <row r="343" spans="1:20" ht="15" customHeight="1" x14ac:dyDescent="0.3">
      <c r="A343" s="209"/>
      <c r="B343" s="195"/>
      <c r="C343" s="15"/>
      <c r="D343" s="15"/>
      <c r="E343" s="15"/>
      <c r="F343" s="15"/>
      <c r="G343" s="210"/>
      <c r="H343" s="15"/>
      <c r="I343" s="196"/>
      <c r="J343" s="196"/>
      <c r="K343" s="211"/>
      <c r="L343" s="189"/>
      <c r="M343" s="189"/>
      <c r="N343" s="15"/>
      <c r="O343" s="212" t="str">
        <f>IF(ISBLANK($N343),"",VLOOKUP($N343,'Clés d''affectation'!$B$3:$E$200,2,0))</f>
        <v/>
      </c>
      <c r="P343" s="213" t="str">
        <f t="shared" si="5"/>
        <v/>
      </c>
      <c r="Q343" s="15"/>
      <c r="R343" s="189"/>
      <c r="S343" s="198"/>
      <c r="T343" s="209"/>
    </row>
    <row r="344" spans="1:20" ht="15" customHeight="1" x14ac:dyDescent="0.3">
      <c r="A344" s="209"/>
      <c r="B344" s="195"/>
      <c r="C344" s="15"/>
      <c r="D344" s="15"/>
      <c r="E344" s="15"/>
      <c r="F344" s="15"/>
      <c r="G344" s="210"/>
      <c r="H344" s="15"/>
      <c r="I344" s="196"/>
      <c r="J344" s="196"/>
      <c r="K344" s="211"/>
      <c r="L344" s="189"/>
      <c r="M344" s="189"/>
      <c r="N344" s="15"/>
      <c r="O344" s="212" t="str">
        <f>IF(ISBLANK($N344),"",VLOOKUP($N344,'Clés d''affectation'!$B$3:$E$200,2,0))</f>
        <v/>
      </c>
      <c r="P344" s="213" t="str">
        <f t="shared" si="5"/>
        <v/>
      </c>
      <c r="Q344" s="15"/>
      <c r="R344" s="189"/>
      <c r="S344" s="198"/>
      <c r="T344" s="209"/>
    </row>
    <row r="345" spans="1:20" ht="15" customHeight="1" x14ac:dyDescent="0.3">
      <c r="A345" s="209"/>
      <c r="B345" s="195"/>
      <c r="C345" s="15"/>
      <c r="D345" s="15"/>
      <c r="E345" s="15"/>
      <c r="F345" s="15"/>
      <c r="G345" s="210"/>
      <c r="H345" s="15"/>
      <c r="I345" s="196"/>
      <c r="J345" s="196"/>
      <c r="K345" s="211"/>
      <c r="L345" s="189"/>
      <c r="M345" s="189"/>
      <c r="N345" s="15"/>
      <c r="O345" s="212" t="str">
        <f>IF(ISBLANK($N345),"",VLOOKUP($N345,'Clés d''affectation'!$B$3:$E$200,2,0))</f>
        <v/>
      </c>
      <c r="P345" s="213" t="str">
        <f t="shared" si="5"/>
        <v/>
      </c>
      <c r="Q345" s="15"/>
      <c r="R345" s="189"/>
      <c r="S345" s="198"/>
      <c r="T345" s="209"/>
    </row>
    <row r="346" spans="1:20" ht="15" customHeight="1" x14ac:dyDescent="0.3">
      <c r="A346" s="209"/>
      <c r="B346" s="195"/>
      <c r="C346" s="15"/>
      <c r="D346" s="15"/>
      <c r="E346" s="15"/>
      <c r="F346" s="15"/>
      <c r="G346" s="210"/>
      <c r="H346" s="15"/>
      <c r="I346" s="196"/>
      <c r="J346" s="196"/>
      <c r="K346" s="211"/>
      <c r="L346" s="189"/>
      <c r="M346" s="189"/>
      <c r="N346" s="15"/>
      <c r="O346" s="212" t="str">
        <f>IF(ISBLANK($N346),"",VLOOKUP($N346,'Clés d''affectation'!$B$3:$E$200,2,0))</f>
        <v/>
      </c>
      <c r="P346" s="213" t="str">
        <f t="shared" si="5"/>
        <v/>
      </c>
      <c r="Q346" s="15"/>
      <c r="R346" s="189"/>
      <c r="S346" s="198"/>
      <c r="T346" s="209"/>
    </row>
    <row r="347" spans="1:20" ht="15" customHeight="1" x14ac:dyDescent="0.3">
      <c r="A347" s="209"/>
      <c r="B347" s="195"/>
      <c r="C347" s="15"/>
      <c r="D347" s="15"/>
      <c r="E347" s="15"/>
      <c r="F347" s="15"/>
      <c r="G347" s="210"/>
      <c r="H347" s="15"/>
      <c r="I347" s="196"/>
      <c r="J347" s="196"/>
      <c r="K347" s="211"/>
      <c r="L347" s="189"/>
      <c r="M347" s="189"/>
      <c r="N347" s="15"/>
      <c r="O347" s="212" t="str">
        <f>IF(ISBLANK($N347),"",VLOOKUP($N347,'Clés d''affectation'!$B$3:$E$200,2,0))</f>
        <v/>
      </c>
      <c r="P347" s="213" t="str">
        <f t="shared" si="5"/>
        <v/>
      </c>
      <c r="Q347" s="15"/>
      <c r="R347" s="189"/>
      <c r="S347" s="198"/>
      <c r="T347" s="209"/>
    </row>
    <row r="348" spans="1:20" ht="15" customHeight="1" x14ac:dyDescent="0.3">
      <c r="A348" s="209"/>
      <c r="B348" s="195"/>
      <c r="C348" s="15"/>
      <c r="D348" s="15"/>
      <c r="E348" s="15"/>
      <c r="F348" s="15"/>
      <c r="G348" s="210"/>
      <c r="H348" s="15"/>
      <c r="I348" s="196"/>
      <c r="J348" s="196"/>
      <c r="K348" s="211"/>
      <c r="L348" s="189"/>
      <c r="M348" s="189"/>
      <c r="N348" s="15"/>
      <c r="O348" s="212" t="str">
        <f>IF(ISBLANK($N348),"",VLOOKUP($N348,'Clés d''affectation'!$B$3:$E$200,2,0))</f>
        <v/>
      </c>
      <c r="P348" s="213" t="str">
        <f t="shared" si="5"/>
        <v/>
      </c>
      <c r="Q348" s="15"/>
      <c r="R348" s="189"/>
      <c r="S348" s="198"/>
      <c r="T348" s="209"/>
    </row>
    <row r="349" spans="1:20" ht="15" customHeight="1" x14ac:dyDescent="0.3">
      <c r="A349" s="209"/>
      <c r="B349" s="195"/>
      <c r="C349" s="15"/>
      <c r="D349" s="15"/>
      <c r="E349" s="15"/>
      <c r="F349" s="15"/>
      <c r="G349" s="210"/>
      <c r="H349" s="15"/>
      <c r="I349" s="196"/>
      <c r="J349" s="196"/>
      <c r="K349" s="211"/>
      <c r="L349" s="189"/>
      <c r="M349" s="189"/>
      <c r="N349" s="15"/>
      <c r="O349" s="212" t="str">
        <f>IF(ISBLANK($N349),"",VLOOKUP($N349,'Clés d''affectation'!$B$3:$E$200,2,0))</f>
        <v/>
      </c>
      <c r="P349" s="213" t="str">
        <f t="shared" si="5"/>
        <v/>
      </c>
      <c r="Q349" s="15"/>
      <c r="R349" s="189"/>
      <c r="S349" s="198"/>
      <c r="T349" s="209"/>
    </row>
    <row r="350" spans="1:20" ht="15" customHeight="1" x14ac:dyDescent="0.3">
      <c r="A350" s="209"/>
      <c r="B350" s="195"/>
      <c r="C350" s="15"/>
      <c r="D350" s="15"/>
      <c r="E350" s="15"/>
      <c r="F350" s="15"/>
      <c r="G350" s="210"/>
      <c r="H350" s="15"/>
      <c r="I350" s="196"/>
      <c r="J350" s="196"/>
      <c r="K350" s="211"/>
      <c r="L350" s="189"/>
      <c r="M350" s="189"/>
      <c r="N350" s="15"/>
      <c r="O350" s="212" t="str">
        <f>IF(ISBLANK($N350),"",VLOOKUP($N350,'Clés d''affectation'!$B$3:$E$200,2,0))</f>
        <v/>
      </c>
      <c r="P350" s="213" t="str">
        <f t="shared" si="5"/>
        <v/>
      </c>
      <c r="Q350" s="15"/>
      <c r="R350" s="189"/>
      <c r="S350" s="198"/>
      <c r="T350" s="209"/>
    </row>
    <row r="351" spans="1:20" ht="15" customHeight="1" x14ac:dyDescent="0.3">
      <c r="A351" s="209"/>
      <c r="B351" s="195"/>
      <c r="C351" s="15"/>
      <c r="D351" s="15"/>
      <c r="E351" s="15"/>
      <c r="F351" s="15"/>
      <c r="G351" s="210"/>
      <c r="H351" s="15"/>
      <c r="I351" s="196"/>
      <c r="J351" s="196"/>
      <c r="K351" s="211"/>
      <c r="L351" s="189"/>
      <c r="M351" s="189"/>
      <c r="N351" s="15"/>
      <c r="O351" s="212" t="str">
        <f>IF(ISBLANK($N351),"",VLOOKUP($N351,'Clés d''affectation'!$B$3:$E$200,2,0))</f>
        <v/>
      </c>
      <c r="P351" s="213" t="str">
        <f t="shared" si="5"/>
        <v/>
      </c>
      <c r="Q351" s="15"/>
      <c r="R351" s="189"/>
      <c r="S351" s="198"/>
      <c r="T351" s="209"/>
    </row>
    <row r="352" spans="1:20" ht="15" customHeight="1" x14ac:dyDescent="0.3">
      <c r="A352" s="209"/>
      <c r="B352" s="195"/>
      <c r="C352" s="15"/>
      <c r="D352" s="15"/>
      <c r="E352" s="15"/>
      <c r="F352" s="15"/>
      <c r="G352" s="210"/>
      <c r="H352" s="15"/>
      <c r="I352" s="196"/>
      <c r="J352" s="196"/>
      <c r="K352" s="211"/>
      <c r="L352" s="189"/>
      <c r="M352" s="189"/>
      <c r="N352" s="15"/>
      <c r="O352" s="212" t="str">
        <f>IF(ISBLANK($N352),"",VLOOKUP($N352,'Clés d''affectation'!$B$3:$E$200,2,0))</f>
        <v/>
      </c>
      <c r="P352" s="213" t="str">
        <f t="shared" si="5"/>
        <v/>
      </c>
      <c r="Q352" s="15"/>
      <c r="R352" s="189"/>
      <c r="S352" s="198"/>
      <c r="T352" s="209"/>
    </row>
    <row r="353" spans="1:20" ht="15" customHeight="1" x14ac:dyDescent="0.3">
      <c r="A353" s="209"/>
      <c r="B353" s="195"/>
      <c r="C353" s="15"/>
      <c r="D353" s="15"/>
      <c r="E353" s="15"/>
      <c r="F353" s="15"/>
      <c r="G353" s="210"/>
      <c r="H353" s="15"/>
      <c r="I353" s="196"/>
      <c r="J353" s="196"/>
      <c r="K353" s="211"/>
      <c r="L353" s="189"/>
      <c r="M353" s="189"/>
      <c r="N353" s="15"/>
      <c r="O353" s="212" t="str">
        <f>IF(ISBLANK($N353),"",VLOOKUP($N353,'Clés d''affectation'!$B$3:$E$200,2,0))</f>
        <v/>
      </c>
      <c r="P353" s="213" t="str">
        <f t="shared" si="5"/>
        <v/>
      </c>
      <c r="Q353" s="15"/>
      <c r="R353" s="189"/>
      <c r="S353" s="198"/>
      <c r="T353" s="209"/>
    </row>
    <row r="354" spans="1:20" ht="15" customHeight="1" x14ac:dyDescent="0.3">
      <c r="A354" s="209"/>
      <c r="B354" s="195"/>
      <c r="C354" s="15"/>
      <c r="D354" s="15"/>
      <c r="E354" s="15"/>
      <c r="F354" s="15"/>
      <c r="G354" s="210"/>
      <c r="H354" s="15"/>
      <c r="I354" s="196"/>
      <c r="J354" s="196"/>
      <c r="K354" s="211"/>
      <c r="L354" s="189"/>
      <c r="M354" s="189"/>
      <c r="N354" s="15"/>
      <c r="O354" s="212" t="str">
        <f>IF(ISBLANK($N354),"",VLOOKUP($N354,'Clés d''affectation'!$B$3:$E$200,2,0))</f>
        <v/>
      </c>
      <c r="P354" s="213" t="str">
        <f t="shared" si="5"/>
        <v/>
      </c>
      <c r="Q354" s="15"/>
      <c r="R354" s="189"/>
      <c r="S354" s="198"/>
      <c r="T354" s="209"/>
    </row>
    <row r="355" spans="1:20" ht="15" customHeight="1" x14ac:dyDescent="0.3">
      <c r="A355" s="209"/>
      <c r="B355" s="195"/>
      <c r="C355" s="15"/>
      <c r="D355" s="15"/>
      <c r="E355" s="15"/>
      <c r="F355" s="15"/>
      <c r="G355" s="210"/>
      <c r="H355" s="15"/>
      <c r="I355" s="196"/>
      <c r="J355" s="196"/>
      <c r="K355" s="211"/>
      <c r="L355" s="189"/>
      <c r="M355" s="189"/>
      <c r="N355" s="15"/>
      <c r="O355" s="212" t="str">
        <f>IF(ISBLANK($N355),"",VLOOKUP($N355,'Clés d''affectation'!$B$3:$E$200,2,0))</f>
        <v/>
      </c>
      <c r="P355" s="213" t="str">
        <f t="shared" si="5"/>
        <v/>
      </c>
      <c r="Q355" s="15"/>
      <c r="R355" s="189"/>
      <c r="S355" s="198"/>
      <c r="T355" s="209"/>
    </row>
    <row r="356" spans="1:20" ht="15" customHeight="1" x14ac:dyDescent="0.3">
      <c r="A356" s="209"/>
      <c r="B356" s="195"/>
      <c r="C356" s="15"/>
      <c r="D356" s="15"/>
      <c r="E356" s="15"/>
      <c r="F356" s="15"/>
      <c r="G356" s="210"/>
      <c r="H356" s="15"/>
      <c r="I356" s="196"/>
      <c r="J356" s="196"/>
      <c r="K356" s="211"/>
      <c r="L356" s="189"/>
      <c r="M356" s="189"/>
      <c r="N356" s="15"/>
      <c r="O356" s="212" t="str">
        <f>IF(ISBLANK($N356),"",VLOOKUP($N356,'Clés d''affectation'!$B$3:$E$200,2,0))</f>
        <v/>
      </c>
      <c r="P356" s="213" t="str">
        <f t="shared" si="5"/>
        <v/>
      </c>
      <c r="Q356" s="15"/>
      <c r="R356" s="189"/>
      <c r="S356" s="198"/>
      <c r="T356" s="209"/>
    </row>
    <row r="357" spans="1:20" ht="15" customHeight="1" x14ac:dyDescent="0.3">
      <c r="A357" s="209"/>
      <c r="B357" s="195"/>
      <c r="C357" s="15"/>
      <c r="D357" s="15"/>
      <c r="E357" s="15"/>
      <c r="F357" s="15"/>
      <c r="G357" s="210"/>
      <c r="H357" s="15"/>
      <c r="I357" s="196"/>
      <c r="J357" s="196"/>
      <c r="K357" s="211"/>
      <c r="L357" s="189"/>
      <c r="M357" s="189"/>
      <c r="N357" s="15"/>
      <c r="O357" s="212" t="str">
        <f>IF(ISBLANK($N357),"",VLOOKUP($N357,'Clés d''affectation'!$B$3:$E$200,2,0))</f>
        <v/>
      </c>
      <c r="P357" s="213" t="str">
        <f t="shared" si="5"/>
        <v/>
      </c>
      <c r="Q357" s="15"/>
      <c r="R357" s="189"/>
      <c r="S357" s="198"/>
      <c r="T357" s="209"/>
    </row>
    <row r="358" spans="1:20" ht="15" customHeight="1" x14ac:dyDescent="0.3">
      <c r="A358" s="209"/>
      <c r="B358" s="195"/>
      <c r="C358" s="15"/>
      <c r="D358" s="15"/>
      <c r="E358" s="15"/>
      <c r="F358" s="15"/>
      <c r="G358" s="210"/>
      <c r="H358" s="15"/>
      <c r="I358" s="196"/>
      <c r="J358" s="196"/>
      <c r="K358" s="211"/>
      <c r="L358" s="189"/>
      <c r="M358" s="189"/>
      <c r="N358" s="15"/>
      <c r="O358" s="212" t="str">
        <f>IF(ISBLANK($N358),"",VLOOKUP($N358,'Clés d''affectation'!$B$3:$E$200,2,0))</f>
        <v/>
      </c>
      <c r="P358" s="213" t="str">
        <f t="shared" si="5"/>
        <v/>
      </c>
      <c r="Q358" s="15"/>
      <c r="R358" s="189"/>
      <c r="S358" s="198"/>
      <c r="T358" s="209"/>
    </row>
    <row r="359" spans="1:20" ht="15" customHeight="1" x14ac:dyDescent="0.3">
      <c r="A359" s="209"/>
      <c r="B359" s="195"/>
      <c r="C359" s="15"/>
      <c r="D359" s="15"/>
      <c r="E359" s="15"/>
      <c r="F359" s="15"/>
      <c r="G359" s="210"/>
      <c r="H359" s="15"/>
      <c r="I359" s="196"/>
      <c r="J359" s="196"/>
      <c r="K359" s="211"/>
      <c r="L359" s="189"/>
      <c r="M359" s="189"/>
      <c r="N359" s="15"/>
      <c r="O359" s="212" t="str">
        <f>IF(ISBLANK($N359),"",VLOOKUP($N359,'Clés d''affectation'!$B$3:$E$200,2,0))</f>
        <v/>
      </c>
      <c r="P359" s="213" t="str">
        <f t="shared" si="5"/>
        <v/>
      </c>
      <c r="Q359" s="15"/>
      <c r="R359" s="189"/>
      <c r="S359" s="198"/>
      <c r="T359" s="209"/>
    </row>
    <row r="360" spans="1:20" ht="15" customHeight="1" x14ac:dyDescent="0.3">
      <c r="A360" s="209"/>
      <c r="B360" s="195"/>
      <c r="C360" s="15"/>
      <c r="D360" s="15"/>
      <c r="E360" s="15"/>
      <c r="F360" s="15"/>
      <c r="G360" s="210"/>
      <c r="H360" s="15"/>
      <c r="I360" s="196"/>
      <c r="J360" s="196"/>
      <c r="K360" s="211"/>
      <c r="L360" s="189"/>
      <c r="M360" s="189"/>
      <c r="N360" s="15"/>
      <c r="O360" s="212" t="str">
        <f>IF(ISBLANK($N360),"",VLOOKUP($N360,'Clés d''affectation'!$B$3:$E$200,2,0))</f>
        <v/>
      </c>
      <c r="P360" s="213" t="str">
        <f t="shared" si="5"/>
        <v/>
      </c>
      <c r="Q360" s="15"/>
      <c r="R360" s="189"/>
      <c r="S360" s="198"/>
      <c r="T360" s="209"/>
    </row>
    <row r="361" spans="1:20" ht="15" customHeight="1" x14ac:dyDescent="0.3">
      <c r="A361" s="209"/>
      <c r="B361" s="195"/>
      <c r="C361" s="15"/>
      <c r="D361" s="15"/>
      <c r="E361" s="15"/>
      <c r="F361" s="15"/>
      <c r="G361" s="210"/>
      <c r="H361" s="15"/>
      <c r="I361" s="196"/>
      <c r="J361" s="196"/>
      <c r="K361" s="211"/>
      <c r="L361" s="189"/>
      <c r="M361" s="189"/>
      <c r="N361" s="15"/>
      <c r="O361" s="212" t="str">
        <f>IF(ISBLANK($N361),"",VLOOKUP($N361,'Clés d''affectation'!$B$3:$E$200,2,0))</f>
        <v/>
      </c>
      <c r="P361" s="213" t="str">
        <f t="shared" si="5"/>
        <v/>
      </c>
      <c r="Q361" s="15"/>
      <c r="R361" s="189"/>
      <c r="S361" s="198"/>
      <c r="T361" s="209"/>
    </row>
    <row r="362" spans="1:20" ht="15" customHeight="1" x14ac:dyDescent="0.3">
      <c r="A362" s="209"/>
      <c r="B362" s="195"/>
      <c r="C362" s="15"/>
      <c r="D362" s="15"/>
      <c r="E362" s="15"/>
      <c r="F362" s="15"/>
      <c r="G362" s="210"/>
      <c r="H362" s="15"/>
      <c r="I362" s="196"/>
      <c r="J362" s="196"/>
      <c r="K362" s="211"/>
      <c r="L362" s="189"/>
      <c r="M362" s="189"/>
      <c r="N362" s="15"/>
      <c r="O362" s="212" t="str">
        <f>IF(ISBLANK($N362),"",VLOOKUP($N362,'Clés d''affectation'!$B$3:$E$200,2,0))</f>
        <v/>
      </c>
      <c r="P362" s="213" t="str">
        <f t="shared" si="5"/>
        <v/>
      </c>
      <c r="Q362" s="15"/>
      <c r="R362" s="189"/>
      <c r="S362" s="198"/>
      <c r="T362" s="209"/>
    </row>
    <row r="363" spans="1:20" ht="15" customHeight="1" x14ac:dyDescent="0.3">
      <c r="A363" s="209"/>
      <c r="B363" s="195"/>
      <c r="C363" s="15"/>
      <c r="D363" s="15"/>
      <c r="E363" s="15"/>
      <c r="F363" s="15"/>
      <c r="G363" s="210"/>
      <c r="H363" s="15"/>
      <c r="I363" s="196"/>
      <c r="J363" s="196"/>
      <c r="K363" s="211"/>
      <c r="L363" s="189"/>
      <c r="M363" s="189"/>
      <c r="N363" s="15"/>
      <c r="O363" s="212" t="str">
        <f>IF(ISBLANK($N363),"",VLOOKUP($N363,'Clés d''affectation'!$B$3:$E$200,2,0))</f>
        <v/>
      </c>
      <c r="P363" s="213" t="str">
        <f t="shared" si="5"/>
        <v/>
      </c>
      <c r="Q363" s="15"/>
      <c r="R363" s="189"/>
      <c r="S363" s="198"/>
      <c r="T363" s="209"/>
    </row>
    <row r="364" spans="1:20" ht="15" customHeight="1" x14ac:dyDescent="0.3">
      <c r="A364" s="209"/>
      <c r="B364" s="195"/>
      <c r="C364" s="15"/>
      <c r="D364" s="15"/>
      <c r="E364" s="15"/>
      <c r="F364" s="15"/>
      <c r="G364" s="210"/>
      <c r="H364" s="15"/>
      <c r="I364" s="196"/>
      <c r="J364" s="196"/>
      <c r="K364" s="211"/>
      <c r="L364" s="189"/>
      <c r="M364" s="189"/>
      <c r="N364" s="15"/>
      <c r="O364" s="212" t="str">
        <f>IF(ISBLANK($N364),"",VLOOKUP($N364,'Clés d''affectation'!$B$3:$E$200,2,0))</f>
        <v/>
      </c>
      <c r="P364" s="213" t="str">
        <f t="shared" si="5"/>
        <v/>
      </c>
      <c r="Q364" s="15"/>
      <c r="R364" s="189"/>
      <c r="S364" s="198"/>
      <c r="T364" s="209"/>
    </row>
    <row r="365" spans="1:20" ht="15" customHeight="1" x14ac:dyDescent="0.3">
      <c r="A365" s="209"/>
      <c r="B365" s="195"/>
      <c r="C365" s="15"/>
      <c r="D365" s="15"/>
      <c r="E365" s="15"/>
      <c r="F365" s="15"/>
      <c r="G365" s="210"/>
      <c r="H365" s="15"/>
      <c r="I365" s="196"/>
      <c r="J365" s="196"/>
      <c r="K365" s="211"/>
      <c r="L365" s="189"/>
      <c r="M365" s="189"/>
      <c r="N365" s="15"/>
      <c r="O365" s="212" t="str">
        <f>IF(ISBLANK($N365),"",VLOOKUP($N365,'Clés d''affectation'!$B$3:$E$200,2,0))</f>
        <v/>
      </c>
      <c r="P365" s="213" t="str">
        <f t="shared" si="5"/>
        <v/>
      </c>
      <c r="Q365" s="15"/>
      <c r="R365" s="189"/>
      <c r="S365" s="198"/>
      <c r="T365" s="209"/>
    </row>
    <row r="366" spans="1:20" ht="15" customHeight="1" x14ac:dyDescent="0.3">
      <c r="A366" s="209"/>
      <c r="B366" s="195"/>
      <c r="C366" s="15"/>
      <c r="D366" s="15"/>
      <c r="E366" s="15"/>
      <c r="F366" s="15"/>
      <c r="G366" s="210"/>
      <c r="H366" s="15"/>
      <c r="I366" s="196"/>
      <c r="J366" s="196"/>
      <c r="K366" s="211"/>
      <c r="L366" s="189"/>
      <c r="M366" s="189"/>
      <c r="N366" s="15"/>
      <c r="O366" s="212" t="str">
        <f>IF(ISBLANK($N366),"",VLOOKUP($N366,'Clés d''affectation'!$B$3:$E$200,2,0))</f>
        <v/>
      </c>
      <c r="P366" s="213" t="str">
        <f t="shared" si="5"/>
        <v/>
      </c>
      <c r="Q366" s="15"/>
      <c r="R366" s="189"/>
      <c r="S366" s="198"/>
      <c r="T366" s="209"/>
    </row>
    <row r="367" spans="1:20" ht="15" customHeight="1" x14ac:dyDescent="0.3">
      <c r="A367" s="209"/>
      <c r="B367" s="195"/>
      <c r="C367" s="15"/>
      <c r="D367" s="15"/>
      <c r="E367" s="15"/>
      <c r="F367" s="15"/>
      <c r="G367" s="210"/>
      <c r="H367" s="15"/>
      <c r="I367" s="196"/>
      <c r="J367" s="196"/>
      <c r="K367" s="211"/>
      <c r="L367" s="189"/>
      <c r="M367" s="189"/>
      <c r="N367" s="15"/>
      <c r="O367" s="212" t="str">
        <f>IF(ISBLANK($N367),"",VLOOKUP($N367,'Clés d''affectation'!$B$3:$E$200,2,0))</f>
        <v/>
      </c>
      <c r="P367" s="213" t="str">
        <f t="shared" si="5"/>
        <v/>
      </c>
      <c r="Q367" s="15"/>
      <c r="R367" s="189"/>
      <c r="S367" s="198"/>
      <c r="T367" s="209"/>
    </row>
    <row r="368" spans="1:20" ht="15" customHeight="1" x14ac:dyDescent="0.3">
      <c r="A368" s="209"/>
      <c r="B368" s="195"/>
      <c r="C368" s="15"/>
      <c r="D368" s="15"/>
      <c r="E368" s="15"/>
      <c r="F368" s="15"/>
      <c r="G368" s="210"/>
      <c r="H368" s="15"/>
      <c r="I368" s="196"/>
      <c r="J368" s="196"/>
      <c r="K368" s="211"/>
      <c r="L368" s="189"/>
      <c r="M368" s="189"/>
      <c r="N368" s="15"/>
      <c r="O368" s="212" t="str">
        <f>IF(ISBLANK($N368),"",VLOOKUP($N368,'Clés d''affectation'!$B$3:$E$200,2,0))</f>
        <v/>
      </c>
      <c r="P368" s="213" t="str">
        <f t="shared" si="5"/>
        <v/>
      </c>
      <c r="Q368" s="15"/>
      <c r="R368" s="189"/>
      <c r="S368" s="198"/>
      <c r="T368" s="209"/>
    </row>
    <row r="369" spans="1:20" ht="15" customHeight="1" x14ac:dyDescent="0.3">
      <c r="A369" s="209"/>
      <c r="B369" s="195"/>
      <c r="C369" s="15"/>
      <c r="D369" s="15"/>
      <c r="E369" s="15"/>
      <c r="F369" s="15"/>
      <c r="G369" s="210"/>
      <c r="H369" s="15"/>
      <c r="I369" s="196"/>
      <c r="J369" s="196"/>
      <c r="K369" s="211"/>
      <c r="L369" s="189"/>
      <c r="M369" s="189"/>
      <c r="N369" s="15"/>
      <c r="O369" s="212" t="str">
        <f>IF(ISBLANK($N369),"",VLOOKUP($N369,'Clés d''affectation'!$B$3:$E$200,2,0))</f>
        <v/>
      </c>
      <c r="P369" s="213" t="str">
        <f t="shared" si="5"/>
        <v/>
      </c>
      <c r="Q369" s="15"/>
      <c r="R369" s="189"/>
      <c r="S369" s="198"/>
      <c r="T369" s="209"/>
    </row>
    <row r="370" spans="1:20" ht="15" customHeight="1" x14ac:dyDescent="0.3">
      <c r="A370" s="209"/>
      <c r="B370" s="195"/>
      <c r="C370" s="15"/>
      <c r="D370" s="15"/>
      <c r="E370" s="15"/>
      <c r="F370" s="15"/>
      <c r="G370" s="210"/>
      <c r="H370" s="15"/>
      <c r="I370" s="196"/>
      <c r="J370" s="196"/>
      <c r="K370" s="211"/>
      <c r="L370" s="189"/>
      <c r="M370" s="189"/>
      <c r="N370" s="15"/>
      <c r="O370" s="212" t="str">
        <f>IF(ISBLANK($N370),"",VLOOKUP($N370,'Clés d''affectation'!$B$3:$E$200,2,0))</f>
        <v/>
      </c>
      <c r="P370" s="213" t="str">
        <f t="shared" si="5"/>
        <v/>
      </c>
      <c r="Q370" s="15"/>
      <c r="R370" s="189"/>
      <c r="S370" s="198"/>
      <c r="T370" s="209"/>
    </row>
    <row r="371" spans="1:20" ht="15" customHeight="1" x14ac:dyDescent="0.3">
      <c r="A371" s="209"/>
      <c r="B371" s="195"/>
      <c r="C371" s="15"/>
      <c r="D371" s="15"/>
      <c r="E371" s="15"/>
      <c r="F371" s="15"/>
      <c r="G371" s="210"/>
      <c r="H371" s="15"/>
      <c r="I371" s="196"/>
      <c r="J371" s="196"/>
      <c r="K371" s="211"/>
      <c r="L371" s="189"/>
      <c r="M371" s="189"/>
      <c r="N371" s="15"/>
      <c r="O371" s="212" t="str">
        <f>IF(ISBLANK($N371),"",VLOOKUP($N371,'Clés d''affectation'!$B$3:$E$200,2,0))</f>
        <v/>
      </c>
      <c r="P371" s="213" t="str">
        <f t="shared" si="5"/>
        <v/>
      </c>
      <c r="Q371" s="15"/>
      <c r="R371" s="189"/>
      <c r="S371" s="198"/>
      <c r="T371" s="209"/>
    </row>
    <row r="372" spans="1:20" ht="15" customHeight="1" x14ac:dyDescent="0.3">
      <c r="A372" s="209"/>
      <c r="B372" s="195"/>
      <c r="C372" s="15"/>
      <c r="D372" s="15"/>
      <c r="E372" s="15"/>
      <c r="F372" s="15"/>
      <c r="G372" s="210"/>
      <c r="H372" s="15"/>
      <c r="I372" s="196"/>
      <c r="J372" s="196"/>
      <c r="K372" s="211"/>
      <c r="L372" s="189"/>
      <c r="M372" s="189"/>
      <c r="N372" s="15"/>
      <c r="O372" s="212" t="str">
        <f>IF(ISBLANK($N372),"",VLOOKUP($N372,'Clés d''affectation'!$B$3:$E$200,2,0))</f>
        <v/>
      </c>
      <c r="P372" s="213" t="str">
        <f t="shared" si="5"/>
        <v/>
      </c>
      <c r="Q372" s="15"/>
      <c r="R372" s="189"/>
      <c r="S372" s="198"/>
      <c r="T372" s="209"/>
    </row>
    <row r="373" spans="1:20" ht="15" customHeight="1" x14ac:dyDescent="0.3">
      <c r="A373" s="209"/>
      <c r="B373" s="195"/>
      <c r="C373" s="15"/>
      <c r="D373" s="15"/>
      <c r="E373" s="15"/>
      <c r="F373" s="15"/>
      <c r="G373" s="210"/>
      <c r="H373" s="15"/>
      <c r="I373" s="196"/>
      <c r="J373" s="196"/>
      <c r="K373" s="211"/>
      <c r="L373" s="189"/>
      <c r="M373" s="189"/>
      <c r="N373" s="15"/>
      <c r="O373" s="212" t="str">
        <f>IF(ISBLANK($N373),"",VLOOKUP($N373,'Clés d''affectation'!$B$3:$E$200,2,0))</f>
        <v/>
      </c>
      <c r="P373" s="213" t="str">
        <f t="shared" si="5"/>
        <v/>
      </c>
      <c r="Q373" s="15"/>
      <c r="R373" s="189"/>
      <c r="S373" s="198"/>
      <c r="T373" s="209"/>
    </row>
    <row r="374" spans="1:20" ht="15" customHeight="1" x14ac:dyDescent="0.3">
      <c r="A374" s="209"/>
      <c r="B374" s="195"/>
      <c r="C374" s="15"/>
      <c r="D374" s="15"/>
      <c r="E374" s="15"/>
      <c r="F374" s="15"/>
      <c r="G374" s="210"/>
      <c r="H374" s="15"/>
      <c r="I374" s="196"/>
      <c r="J374" s="196"/>
      <c r="K374" s="211"/>
      <c r="L374" s="189"/>
      <c r="M374" s="189"/>
      <c r="N374" s="15"/>
      <c r="O374" s="212" t="str">
        <f>IF(ISBLANK($N374),"",VLOOKUP($N374,'Clés d''affectation'!$B$3:$E$200,2,0))</f>
        <v/>
      </c>
      <c r="P374" s="213" t="str">
        <f t="shared" si="5"/>
        <v/>
      </c>
      <c r="Q374" s="15"/>
      <c r="R374" s="189"/>
      <c r="S374" s="198"/>
      <c r="T374" s="209"/>
    </row>
    <row r="375" spans="1:20" ht="15" customHeight="1" x14ac:dyDescent="0.3">
      <c r="A375" s="209"/>
      <c r="B375" s="195"/>
      <c r="C375" s="15"/>
      <c r="D375" s="15"/>
      <c r="E375" s="15"/>
      <c r="F375" s="15"/>
      <c r="G375" s="210"/>
      <c r="H375" s="15"/>
      <c r="I375" s="196"/>
      <c r="J375" s="196"/>
      <c r="K375" s="211"/>
      <c r="L375" s="189"/>
      <c r="M375" s="189"/>
      <c r="N375" s="15"/>
      <c r="O375" s="212" t="str">
        <f>IF(ISBLANK($N375),"",VLOOKUP($N375,'Clés d''affectation'!$B$3:$E$200,2,0))</f>
        <v/>
      </c>
      <c r="P375" s="213" t="str">
        <f t="shared" si="5"/>
        <v/>
      </c>
      <c r="Q375" s="15"/>
      <c r="R375" s="189"/>
      <c r="S375" s="198"/>
      <c r="T375" s="209"/>
    </row>
    <row r="376" spans="1:20" ht="15" customHeight="1" x14ac:dyDescent="0.3">
      <c r="A376" s="209"/>
      <c r="B376" s="195"/>
      <c r="C376" s="15"/>
      <c r="D376" s="15"/>
      <c r="E376" s="15"/>
      <c r="F376" s="15"/>
      <c r="G376" s="210"/>
      <c r="H376" s="15"/>
      <c r="I376" s="196"/>
      <c r="J376" s="196"/>
      <c r="K376" s="211"/>
      <c r="L376" s="189"/>
      <c r="M376" s="189"/>
      <c r="N376" s="15"/>
      <c r="O376" s="212" t="str">
        <f>IF(ISBLANK($N376),"",VLOOKUP($N376,'Clés d''affectation'!$B$3:$E$200,2,0))</f>
        <v/>
      </c>
      <c r="P376" s="213" t="str">
        <f t="shared" si="5"/>
        <v/>
      </c>
      <c r="Q376" s="15"/>
      <c r="R376" s="189"/>
      <c r="S376" s="198"/>
      <c r="T376" s="209"/>
    </row>
    <row r="377" spans="1:20" ht="15" customHeight="1" x14ac:dyDescent="0.3">
      <c r="A377" s="209"/>
      <c r="B377" s="195"/>
      <c r="C377" s="15"/>
      <c r="D377" s="15"/>
      <c r="E377" s="15"/>
      <c r="F377" s="15"/>
      <c r="G377" s="210"/>
      <c r="H377" s="15"/>
      <c r="I377" s="196"/>
      <c r="J377" s="196"/>
      <c r="K377" s="211"/>
      <c r="L377" s="189"/>
      <c r="M377" s="189"/>
      <c r="N377" s="15"/>
      <c r="O377" s="212" t="str">
        <f>IF(ISBLANK($N377),"",VLOOKUP($N377,'Clés d''affectation'!$B$3:$E$200,2,0))</f>
        <v/>
      </c>
      <c r="P377" s="213" t="str">
        <f t="shared" si="5"/>
        <v/>
      </c>
      <c r="Q377" s="15"/>
      <c r="R377" s="189"/>
      <c r="S377" s="198"/>
      <c r="T377" s="209"/>
    </row>
    <row r="378" spans="1:20" ht="15" customHeight="1" x14ac:dyDescent="0.3">
      <c r="A378" s="209"/>
      <c r="B378" s="195"/>
      <c r="C378" s="15"/>
      <c r="D378" s="15"/>
      <c r="E378" s="15"/>
      <c r="F378" s="15"/>
      <c r="G378" s="210"/>
      <c r="H378" s="15"/>
      <c r="I378" s="196"/>
      <c r="J378" s="196"/>
      <c r="K378" s="211"/>
      <c r="L378" s="189"/>
      <c r="M378" s="189"/>
      <c r="N378" s="15"/>
      <c r="O378" s="212" t="str">
        <f>IF(ISBLANK($N378),"",VLOOKUP($N378,'Clés d''affectation'!$B$3:$E$200,2,0))</f>
        <v/>
      </c>
      <c r="P378" s="213" t="str">
        <f t="shared" si="5"/>
        <v/>
      </c>
      <c r="Q378" s="15"/>
      <c r="R378" s="189"/>
      <c r="S378" s="198"/>
      <c r="T378" s="209"/>
    </row>
    <row r="379" spans="1:20" ht="15" customHeight="1" x14ac:dyDescent="0.3">
      <c r="A379" s="209"/>
      <c r="B379" s="195"/>
      <c r="C379" s="15"/>
      <c r="D379" s="15"/>
      <c r="E379" s="15"/>
      <c r="F379" s="15"/>
      <c r="G379" s="210"/>
      <c r="H379" s="15"/>
      <c r="I379" s="196"/>
      <c r="J379" s="196"/>
      <c r="K379" s="211"/>
      <c r="L379" s="189"/>
      <c r="M379" s="189"/>
      <c r="N379" s="15"/>
      <c r="O379" s="212" t="str">
        <f>IF(ISBLANK($N379),"",VLOOKUP($N379,'Clés d''affectation'!$B$3:$E$200,2,0))</f>
        <v/>
      </c>
      <c r="P379" s="213" t="str">
        <f t="shared" si="5"/>
        <v/>
      </c>
      <c r="Q379" s="15"/>
      <c r="R379" s="189"/>
      <c r="S379" s="198"/>
      <c r="T379" s="209"/>
    </row>
    <row r="380" spans="1:20" ht="15" customHeight="1" x14ac:dyDescent="0.3">
      <c r="A380" s="209"/>
      <c r="B380" s="195"/>
      <c r="C380" s="15"/>
      <c r="D380" s="15"/>
      <c r="E380" s="15"/>
      <c r="F380" s="15"/>
      <c r="G380" s="210"/>
      <c r="H380" s="15"/>
      <c r="I380" s="196"/>
      <c r="J380" s="196"/>
      <c r="K380" s="211"/>
      <c r="L380" s="189"/>
      <c r="M380" s="189"/>
      <c r="N380" s="15"/>
      <c r="O380" s="212" t="str">
        <f>IF(ISBLANK($N380),"",VLOOKUP($N380,'Clés d''affectation'!$B$3:$E$200,2,0))</f>
        <v/>
      </c>
      <c r="P380" s="213" t="str">
        <f t="shared" si="5"/>
        <v/>
      </c>
      <c r="Q380" s="15"/>
      <c r="R380" s="189"/>
      <c r="S380" s="198"/>
      <c r="T380" s="209"/>
    </row>
    <row r="381" spans="1:20" ht="15" customHeight="1" x14ac:dyDescent="0.3">
      <c r="A381" s="209"/>
      <c r="B381" s="195"/>
      <c r="C381" s="15"/>
      <c r="D381" s="15"/>
      <c r="E381" s="15"/>
      <c r="F381" s="15"/>
      <c r="G381" s="210"/>
      <c r="H381" s="15"/>
      <c r="I381" s="196"/>
      <c r="J381" s="196"/>
      <c r="K381" s="211"/>
      <c r="L381" s="189"/>
      <c r="M381" s="189"/>
      <c r="N381" s="15"/>
      <c r="O381" s="212" t="str">
        <f>IF(ISBLANK($N381),"",VLOOKUP($N381,'Clés d''affectation'!$B$3:$E$200,2,0))</f>
        <v/>
      </c>
      <c r="P381" s="213" t="str">
        <f t="shared" si="5"/>
        <v/>
      </c>
      <c r="Q381" s="15"/>
      <c r="R381" s="189"/>
      <c r="S381" s="198"/>
      <c r="T381" s="209"/>
    </row>
    <row r="382" spans="1:20" ht="15" customHeight="1" x14ac:dyDescent="0.3">
      <c r="A382" s="209"/>
      <c r="B382" s="195"/>
      <c r="C382" s="15"/>
      <c r="D382" s="15"/>
      <c r="E382" s="15"/>
      <c r="F382" s="15"/>
      <c r="G382" s="210"/>
      <c r="H382" s="15"/>
      <c r="I382" s="196"/>
      <c r="J382" s="196"/>
      <c r="K382" s="211"/>
      <c r="L382" s="189"/>
      <c r="M382" s="189"/>
      <c r="N382" s="15"/>
      <c r="O382" s="212" t="str">
        <f>IF(ISBLANK($N382),"",VLOOKUP($N382,'Clés d''affectation'!$B$3:$E$200,2,0))</f>
        <v/>
      </c>
      <c r="P382" s="213" t="str">
        <f t="shared" si="5"/>
        <v/>
      </c>
      <c r="Q382" s="15"/>
      <c r="R382" s="189"/>
      <c r="S382" s="198"/>
      <c r="T382" s="209"/>
    </row>
    <row r="383" spans="1:20" ht="15" customHeight="1" x14ac:dyDescent="0.3">
      <c r="A383" s="209"/>
      <c r="B383" s="195"/>
      <c r="C383" s="15"/>
      <c r="D383" s="15"/>
      <c r="E383" s="15"/>
      <c r="F383" s="15"/>
      <c r="G383" s="210"/>
      <c r="H383" s="15"/>
      <c r="I383" s="196"/>
      <c r="J383" s="196"/>
      <c r="K383" s="211"/>
      <c r="L383" s="189"/>
      <c r="M383" s="189"/>
      <c r="N383" s="15"/>
      <c r="O383" s="212" t="str">
        <f>IF(ISBLANK($N383),"",VLOOKUP($N383,'Clés d''affectation'!$B$3:$E$200,2,0))</f>
        <v/>
      </c>
      <c r="P383" s="213" t="str">
        <f t="shared" si="5"/>
        <v/>
      </c>
      <c r="Q383" s="15"/>
      <c r="R383" s="189"/>
      <c r="S383" s="198"/>
      <c r="T383" s="209"/>
    </row>
    <row r="384" spans="1:20" ht="15" customHeight="1" x14ac:dyDescent="0.3">
      <c r="A384" s="209"/>
      <c r="B384" s="195"/>
      <c r="C384" s="15"/>
      <c r="D384" s="15"/>
      <c r="E384" s="15"/>
      <c r="F384" s="15"/>
      <c r="G384" s="210"/>
      <c r="H384" s="15"/>
      <c r="I384" s="196"/>
      <c r="J384" s="196"/>
      <c r="K384" s="211"/>
      <c r="L384" s="189"/>
      <c r="M384" s="189"/>
      <c r="N384" s="15"/>
      <c r="O384" s="212" t="str">
        <f>IF(ISBLANK($N384),"",VLOOKUP($N384,'Clés d''affectation'!$B$3:$E$200,2,0))</f>
        <v/>
      </c>
      <c r="P384" s="213" t="str">
        <f t="shared" si="5"/>
        <v/>
      </c>
      <c r="Q384" s="15"/>
      <c r="R384" s="189"/>
      <c r="S384" s="198"/>
      <c r="T384" s="209"/>
    </row>
    <row r="385" spans="1:20" ht="15" customHeight="1" x14ac:dyDescent="0.3">
      <c r="A385" s="209"/>
      <c r="B385" s="195"/>
      <c r="C385" s="15"/>
      <c r="D385" s="15"/>
      <c r="E385" s="15"/>
      <c r="F385" s="15"/>
      <c r="G385" s="210"/>
      <c r="H385" s="15"/>
      <c r="I385" s="196"/>
      <c r="J385" s="196"/>
      <c r="K385" s="211"/>
      <c r="L385" s="189"/>
      <c r="M385" s="189"/>
      <c r="N385" s="15"/>
      <c r="O385" s="212" t="str">
        <f>IF(ISBLANK($N385),"",VLOOKUP($N385,'Clés d''affectation'!$B$3:$E$200,2,0))</f>
        <v/>
      </c>
      <c r="P385" s="213" t="str">
        <f t="shared" si="5"/>
        <v/>
      </c>
      <c r="Q385" s="15"/>
      <c r="R385" s="189"/>
      <c r="S385" s="198"/>
      <c r="T385" s="209"/>
    </row>
    <row r="386" spans="1:20" ht="15" customHeight="1" x14ac:dyDescent="0.3">
      <c r="A386" s="209"/>
      <c r="B386" s="195"/>
      <c r="C386" s="15"/>
      <c r="D386" s="15"/>
      <c r="E386" s="15"/>
      <c r="F386" s="15"/>
      <c r="G386" s="210"/>
      <c r="H386" s="15"/>
      <c r="I386" s="196"/>
      <c r="J386" s="196"/>
      <c r="K386" s="211"/>
      <c r="L386" s="189"/>
      <c r="M386" s="189"/>
      <c r="N386" s="15"/>
      <c r="O386" s="212" t="str">
        <f>IF(ISBLANK($N386),"",VLOOKUP($N386,'Clés d''affectation'!$B$3:$E$200,2,0))</f>
        <v/>
      </c>
      <c r="P386" s="213" t="str">
        <f t="shared" si="5"/>
        <v/>
      </c>
      <c r="Q386" s="15"/>
      <c r="R386" s="189"/>
      <c r="S386" s="198"/>
      <c r="T386" s="209"/>
    </row>
    <row r="387" spans="1:20" ht="15" customHeight="1" x14ac:dyDescent="0.3">
      <c r="A387" s="209"/>
      <c r="B387" s="195"/>
      <c r="C387" s="15"/>
      <c r="D387" s="15"/>
      <c r="E387" s="15"/>
      <c r="F387" s="15"/>
      <c r="G387" s="210"/>
      <c r="H387" s="15"/>
      <c r="I387" s="196"/>
      <c r="J387" s="196"/>
      <c r="K387" s="211"/>
      <c r="L387" s="189"/>
      <c r="M387" s="189"/>
      <c r="N387" s="15"/>
      <c r="O387" s="212" t="str">
        <f>IF(ISBLANK($N387),"",VLOOKUP($N387,'Clés d''affectation'!$B$3:$E$200,2,0))</f>
        <v/>
      </c>
      <c r="P387" s="213" t="str">
        <f t="shared" ref="P387:P450" si="6">IF(ISBLANK($N387),"",$M387*$O387)</f>
        <v/>
      </c>
      <c r="Q387" s="15"/>
      <c r="R387" s="189"/>
      <c r="S387" s="198"/>
      <c r="T387" s="209"/>
    </row>
    <row r="388" spans="1:20" ht="15" customHeight="1" x14ac:dyDescent="0.3">
      <c r="A388" s="209"/>
      <c r="B388" s="195"/>
      <c r="C388" s="15"/>
      <c r="D388" s="15"/>
      <c r="E388" s="15"/>
      <c r="F388" s="15"/>
      <c r="G388" s="210"/>
      <c r="H388" s="15"/>
      <c r="I388" s="196"/>
      <c r="J388" s="196"/>
      <c r="K388" s="211"/>
      <c r="L388" s="189"/>
      <c r="M388" s="189"/>
      <c r="N388" s="15"/>
      <c r="O388" s="212" t="str">
        <f>IF(ISBLANK($N388),"",VLOOKUP($N388,'Clés d''affectation'!$B$3:$E$200,2,0))</f>
        <v/>
      </c>
      <c r="P388" s="213" t="str">
        <f t="shared" si="6"/>
        <v/>
      </c>
      <c r="Q388" s="15"/>
      <c r="R388" s="189"/>
      <c r="S388" s="198"/>
      <c r="T388" s="209"/>
    </row>
    <row r="389" spans="1:20" ht="15" customHeight="1" x14ac:dyDescent="0.3">
      <c r="A389" s="209"/>
      <c r="B389" s="195"/>
      <c r="C389" s="15"/>
      <c r="D389" s="15"/>
      <c r="E389" s="15"/>
      <c r="F389" s="15"/>
      <c r="G389" s="210"/>
      <c r="H389" s="15"/>
      <c r="I389" s="196"/>
      <c r="J389" s="196"/>
      <c r="K389" s="211"/>
      <c r="L389" s="189"/>
      <c r="M389" s="189"/>
      <c r="N389" s="15"/>
      <c r="O389" s="212" t="str">
        <f>IF(ISBLANK($N389),"",VLOOKUP($N389,'Clés d''affectation'!$B$3:$E$200,2,0))</f>
        <v/>
      </c>
      <c r="P389" s="213" t="str">
        <f t="shared" si="6"/>
        <v/>
      </c>
      <c r="Q389" s="15"/>
      <c r="R389" s="189"/>
      <c r="S389" s="198"/>
      <c r="T389" s="209"/>
    </row>
    <row r="390" spans="1:20" ht="15" customHeight="1" x14ac:dyDescent="0.3">
      <c r="A390" s="209"/>
      <c r="B390" s="195"/>
      <c r="C390" s="15"/>
      <c r="D390" s="15"/>
      <c r="E390" s="15"/>
      <c r="F390" s="15"/>
      <c r="G390" s="210"/>
      <c r="H390" s="15"/>
      <c r="I390" s="196"/>
      <c r="J390" s="196"/>
      <c r="K390" s="211"/>
      <c r="L390" s="189"/>
      <c r="M390" s="189"/>
      <c r="N390" s="15"/>
      <c r="O390" s="212" t="str">
        <f>IF(ISBLANK($N390),"",VLOOKUP($N390,'Clés d''affectation'!$B$3:$E$200,2,0))</f>
        <v/>
      </c>
      <c r="P390" s="213" t="str">
        <f t="shared" si="6"/>
        <v/>
      </c>
      <c r="Q390" s="15"/>
      <c r="R390" s="189"/>
      <c r="S390" s="198"/>
      <c r="T390" s="209"/>
    </row>
    <row r="391" spans="1:20" ht="15" customHeight="1" x14ac:dyDescent="0.3">
      <c r="A391" s="209"/>
      <c r="B391" s="195"/>
      <c r="C391" s="15"/>
      <c r="D391" s="15"/>
      <c r="E391" s="15"/>
      <c r="F391" s="15"/>
      <c r="G391" s="210"/>
      <c r="H391" s="15"/>
      <c r="I391" s="196"/>
      <c r="J391" s="196"/>
      <c r="K391" s="211"/>
      <c r="L391" s="189"/>
      <c r="M391" s="189"/>
      <c r="N391" s="15"/>
      <c r="O391" s="212" t="str">
        <f>IF(ISBLANK($N391),"",VLOOKUP($N391,'Clés d''affectation'!$B$3:$E$200,2,0))</f>
        <v/>
      </c>
      <c r="P391" s="213" t="str">
        <f t="shared" si="6"/>
        <v/>
      </c>
      <c r="Q391" s="15"/>
      <c r="R391" s="189"/>
      <c r="S391" s="198"/>
      <c r="T391" s="209"/>
    </row>
    <row r="392" spans="1:20" ht="15" customHeight="1" x14ac:dyDescent="0.3">
      <c r="A392" s="209"/>
      <c r="B392" s="195"/>
      <c r="C392" s="15"/>
      <c r="D392" s="15"/>
      <c r="E392" s="15"/>
      <c r="F392" s="15"/>
      <c r="G392" s="210"/>
      <c r="H392" s="15"/>
      <c r="I392" s="196"/>
      <c r="J392" s="196"/>
      <c r="K392" s="211"/>
      <c r="L392" s="189"/>
      <c r="M392" s="189"/>
      <c r="N392" s="15"/>
      <c r="O392" s="212" t="str">
        <f>IF(ISBLANK($N392),"",VLOOKUP($N392,'Clés d''affectation'!$B$3:$E$200,2,0))</f>
        <v/>
      </c>
      <c r="P392" s="213" t="str">
        <f t="shared" si="6"/>
        <v/>
      </c>
      <c r="Q392" s="15"/>
      <c r="R392" s="189"/>
      <c r="S392" s="198"/>
      <c r="T392" s="209"/>
    </row>
    <row r="393" spans="1:20" ht="15" customHeight="1" x14ac:dyDescent="0.3">
      <c r="A393" s="209"/>
      <c r="B393" s="195"/>
      <c r="C393" s="15"/>
      <c r="D393" s="15"/>
      <c r="E393" s="15"/>
      <c r="F393" s="15"/>
      <c r="G393" s="210"/>
      <c r="H393" s="15"/>
      <c r="I393" s="196"/>
      <c r="J393" s="196"/>
      <c r="K393" s="211"/>
      <c r="L393" s="189"/>
      <c r="M393" s="189"/>
      <c r="N393" s="15"/>
      <c r="O393" s="212" t="str">
        <f>IF(ISBLANK($N393),"",VLOOKUP($N393,'Clés d''affectation'!$B$3:$E$200,2,0))</f>
        <v/>
      </c>
      <c r="P393" s="213" t="str">
        <f t="shared" si="6"/>
        <v/>
      </c>
      <c r="Q393" s="15"/>
      <c r="R393" s="189"/>
      <c r="S393" s="198"/>
      <c r="T393" s="209"/>
    </row>
    <row r="394" spans="1:20" ht="15" customHeight="1" x14ac:dyDescent="0.3">
      <c r="A394" s="209"/>
      <c r="B394" s="195"/>
      <c r="C394" s="15"/>
      <c r="D394" s="15"/>
      <c r="E394" s="15"/>
      <c r="F394" s="15"/>
      <c r="G394" s="210"/>
      <c r="H394" s="15"/>
      <c r="I394" s="196"/>
      <c r="J394" s="196"/>
      <c r="K394" s="211"/>
      <c r="L394" s="189"/>
      <c r="M394" s="189"/>
      <c r="N394" s="15"/>
      <c r="O394" s="212" t="str">
        <f>IF(ISBLANK($N394),"",VLOOKUP($N394,'Clés d''affectation'!$B$3:$E$200,2,0))</f>
        <v/>
      </c>
      <c r="P394" s="213" t="str">
        <f t="shared" si="6"/>
        <v/>
      </c>
      <c r="Q394" s="15"/>
      <c r="R394" s="189"/>
      <c r="S394" s="198"/>
      <c r="T394" s="209"/>
    </row>
    <row r="395" spans="1:20" ht="15" customHeight="1" x14ac:dyDescent="0.3">
      <c r="A395" s="209"/>
      <c r="B395" s="195"/>
      <c r="C395" s="15"/>
      <c r="D395" s="15"/>
      <c r="E395" s="15"/>
      <c r="F395" s="15"/>
      <c r="G395" s="210"/>
      <c r="H395" s="15"/>
      <c r="I395" s="196"/>
      <c r="J395" s="196"/>
      <c r="K395" s="211"/>
      <c r="L395" s="189"/>
      <c r="M395" s="189"/>
      <c r="N395" s="15"/>
      <c r="O395" s="212" t="str">
        <f>IF(ISBLANK($N395),"",VLOOKUP($N395,'Clés d''affectation'!$B$3:$E$200,2,0))</f>
        <v/>
      </c>
      <c r="P395" s="213" t="str">
        <f t="shared" si="6"/>
        <v/>
      </c>
      <c r="Q395" s="15"/>
      <c r="R395" s="189"/>
      <c r="S395" s="198"/>
      <c r="T395" s="209"/>
    </row>
    <row r="396" spans="1:20" ht="15" customHeight="1" x14ac:dyDescent="0.3">
      <c r="A396" s="209"/>
      <c r="B396" s="195"/>
      <c r="C396" s="15"/>
      <c r="D396" s="15"/>
      <c r="E396" s="15"/>
      <c r="F396" s="15"/>
      <c r="G396" s="210"/>
      <c r="H396" s="15"/>
      <c r="I396" s="196"/>
      <c r="J396" s="196"/>
      <c r="K396" s="211"/>
      <c r="L396" s="189"/>
      <c r="M396" s="189"/>
      <c r="N396" s="15"/>
      <c r="O396" s="212" t="str">
        <f>IF(ISBLANK($N396),"",VLOOKUP($N396,'Clés d''affectation'!$B$3:$E$200,2,0))</f>
        <v/>
      </c>
      <c r="P396" s="213" t="str">
        <f t="shared" si="6"/>
        <v/>
      </c>
      <c r="Q396" s="15"/>
      <c r="R396" s="189"/>
      <c r="S396" s="198"/>
      <c r="T396" s="209"/>
    </row>
    <row r="397" spans="1:20" ht="15" customHeight="1" x14ac:dyDescent="0.3">
      <c r="A397" s="209"/>
      <c r="B397" s="195"/>
      <c r="C397" s="15"/>
      <c r="D397" s="15"/>
      <c r="E397" s="15"/>
      <c r="F397" s="15"/>
      <c r="G397" s="210"/>
      <c r="H397" s="15"/>
      <c r="I397" s="196"/>
      <c r="J397" s="196"/>
      <c r="K397" s="211"/>
      <c r="L397" s="189"/>
      <c r="M397" s="189"/>
      <c r="N397" s="15"/>
      <c r="O397" s="212" t="str">
        <f>IF(ISBLANK($N397),"",VLOOKUP($N397,'Clés d''affectation'!$B$3:$E$200,2,0))</f>
        <v/>
      </c>
      <c r="P397" s="213" t="str">
        <f t="shared" si="6"/>
        <v/>
      </c>
      <c r="Q397" s="15"/>
      <c r="R397" s="189"/>
      <c r="S397" s="198"/>
      <c r="T397" s="209"/>
    </row>
    <row r="398" spans="1:20" ht="15" customHeight="1" x14ac:dyDescent="0.3">
      <c r="A398" s="209"/>
      <c r="B398" s="195"/>
      <c r="C398" s="15"/>
      <c r="D398" s="15"/>
      <c r="E398" s="15"/>
      <c r="F398" s="15"/>
      <c r="G398" s="210"/>
      <c r="H398" s="15"/>
      <c r="I398" s="196"/>
      <c r="J398" s="196"/>
      <c r="K398" s="211"/>
      <c r="L398" s="189"/>
      <c r="M398" s="189"/>
      <c r="N398" s="15"/>
      <c r="O398" s="212" t="str">
        <f>IF(ISBLANK($N398),"",VLOOKUP($N398,'Clés d''affectation'!$B$3:$E$200,2,0))</f>
        <v/>
      </c>
      <c r="P398" s="213" t="str">
        <f t="shared" si="6"/>
        <v/>
      </c>
      <c r="Q398" s="15"/>
      <c r="R398" s="189"/>
      <c r="S398" s="198"/>
      <c r="T398" s="209"/>
    </row>
    <row r="399" spans="1:20" ht="15" customHeight="1" x14ac:dyDescent="0.3">
      <c r="A399" s="209"/>
      <c r="B399" s="195"/>
      <c r="C399" s="15"/>
      <c r="D399" s="15"/>
      <c r="E399" s="15"/>
      <c r="F399" s="15"/>
      <c r="G399" s="210"/>
      <c r="H399" s="15"/>
      <c r="I399" s="196"/>
      <c r="J399" s="196"/>
      <c r="K399" s="211"/>
      <c r="L399" s="189"/>
      <c r="M399" s="189"/>
      <c r="N399" s="15"/>
      <c r="O399" s="212" t="str">
        <f>IF(ISBLANK($N399),"",VLOOKUP($N399,'Clés d''affectation'!$B$3:$E$200,2,0))</f>
        <v/>
      </c>
      <c r="P399" s="213" t="str">
        <f t="shared" si="6"/>
        <v/>
      </c>
      <c r="Q399" s="15"/>
      <c r="R399" s="189"/>
      <c r="S399" s="198"/>
      <c r="T399" s="209"/>
    </row>
    <row r="400" spans="1:20" ht="15" customHeight="1" x14ac:dyDescent="0.3">
      <c r="A400" s="209"/>
      <c r="B400" s="195"/>
      <c r="C400" s="15"/>
      <c r="D400" s="15"/>
      <c r="E400" s="15"/>
      <c r="F400" s="15"/>
      <c r="G400" s="210"/>
      <c r="H400" s="15"/>
      <c r="I400" s="196"/>
      <c r="J400" s="196"/>
      <c r="K400" s="211"/>
      <c r="L400" s="189"/>
      <c r="M400" s="189"/>
      <c r="N400" s="15"/>
      <c r="O400" s="212" t="str">
        <f>IF(ISBLANK($N400),"",VLOOKUP($N400,'Clés d''affectation'!$B$3:$E$200,2,0))</f>
        <v/>
      </c>
      <c r="P400" s="213" t="str">
        <f t="shared" si="6"/>
        <v/>
      </c>
      <c r="Q400" s="15"/>
      <c r="R400" s="189"/>
      <c r="S400" s="198"/>
      <c r="T400" s="209"/>
    </row>
    <row r="401" spans="1:20" ht="15" customHeight="1" x14ac:dyDescent="0.3">
      <c r="A401" s="209"/>
      <c r="B401" s="195"/>
      <c r="C401" s="15"/>
      <c r="D401" s="15"/>
      <c r="E401" s="15"/>
      <c r="F401" s="15"/>
      <c r="G401" s="210"/>
      <c r="H401" s="15"/>
      <c r="I401" s="196"/>
      <c r="J401" s="196"/>
      <c r="K401" s="211"/>
      <c r="L401" s="189"/>
      <c r="M401" s="189"/>
      <c r="N401" s="15"/>
      <c r="O401" s="212" t="str">
        <f>IF(ISBLANK($N401),"",VLOOKUP($N401,'Clés d''affectation'!$B$3:$E$200,2,0))</f>
        <v/>
      </c>
      <c r="P401" s="213" t="str">
        <f t="shared" si="6"/>
        <v/>
      </c>
      <c r="Q401" s="15"/>
      <c r="R401" s="189"/>
      <c r="S401" s="198"/>
      <c r="T401" s="209"/>
    </row>
    <row r="402" spans="1:20" ht="15" customHeight="1" x14ac:dyDescent="0.3">
      <c r="A402" s="209"/>
      <c r="B402" s="195"/>
      <c r="C402" s="15"/>
      <c r="D402" s="15"/>
      <c r="E402" s="15"/>
      <c r="F402" s="15"/>
      <c r="G402" s="210"/>
      <c r="H402" s="15"/>
      <c r="I402" s="196"/>
      <c r="J402" s="196"/>
      <c r="K402" s="211"/>
      <c r="L402" s="189"/>
      <c r="M402" s="189"/>
      <c r="N402" s="15"/>
      <c r="O402" s="212" t="str">
        <f>IF(ISBLANK($N402),"",VLOOKUP($N402,'Clés d''affectation'!$B$3:$E$200,2,0))</f>
        <v/>
      </c>
      <c r="P402" s="213" t="str">
        <f t="shared" si="6"/>
        <v/>
      </c>
      <c r="Q402" s="15"/>
      <c r="R402" s="189"/>
      <c r="S402" s="198"/>
      <c r="T402" s="209"/>
    </row>
    <row r="403" spans="1:20" ht="15" customHeight="1" x14ac:dyDescent="0.3">
      <c r="A403" s="209"/>
      <c r="B403" s="195"/>
      <c r="C403" s="15"/>
      <c r="D403" s="15"/>
      <c r="E403" s="15"/>
      <c r="F403" s="15"/>
      <c r="G403" s="210"/>
      <c r="H403" s="15"/>
      <c r="I403" s="196"/>
      <c r="J403" s="196"/>
      <c r="K403" s="211"/>
      <c r="L403" s="189"/>
      <c r="M403" s="189"/>
      <c r="N403" s="15"/>
      <c r="O403" s="212" t="str">
        <f>IF(ISBLANK($N403),"",VLOOKUP($N403,'Clés d''affectation'!$B$3:$E$200,2,0))</f>
        <v/>
      </c>
      <c r="P403" s="213" t="str">
        <f t="shared" si="6"/>
        <v/>
      </c>
      <c r="Q403" s="15"/>
      <c r="R403" s="189"/>
      <c r="S403" s="198"/>
      <c r="T403" s="209"/>
    </row>
    <row r="404" spans="1:20" ht="15" customHeight="1" x14ac:dyDescent="0.3">
      <c r="A404" s="209"/>
      <c r="B404" s="195"/>
      <c r="C404" s="15"/>
      <c r="D404" s="15"/>
      <c r="E404" s="15"/>
      <c r="F404" s="15"/>
      <c r="G404" s="210"/>
      <c r="H404" s="15"/>
      <c r="I404" s="196"/>
      <c r="J404" s="196"/>
      <c r="K404" s="211"/>
      <c r="L404" s="189"/>
      <c r="M404" s="189"/>
      <c r="N404" s="15"/>
      <c r="O404" s="212" t="str">
        <f>IF(ISBLANK($N404),"",VLOOKUP($N404,'Clés d''affectation'!$B$3:$E$200,2,0))</f>
        <v/>
      </c>
      <c r="P404" s="213" t="str">
        <f t="shared" si="6"/>
        <v/>
      </c>
      <c r="Q404" s="15"/>
      <c r="R404" s="189"/>
      <c r="S404" s="198"/>
      <c r="T404" s="209"/>
    </row>
    <row r="405" spans="1:20" ht="15" customHeight="1" x14ac:dyDescent="0.3">
      <c r="A405" s="209"/>
      <c r="B405" s="195"/>
      <c r="C405" s="15"/>
      <c r="D405" s="15"/>
      <c r="E405" s="15"/>
      <c r="F405" s="15"/>
      <c r="G405" s="210"/>
      <c r="H405" s="15"/>
      <c r="I405" s="196"/>
      <c r="J405" s="196"/>
      <c r="K405" s="211"/>
      <c r="L405" s="189"/>
      <c r="M405" s="189"/>
      <c r="N405" s="15"/>
      <c r="O405" s="212" t="str">
        <f>IF(ISBLANK($N405),"",VLOOKUP($N405,'Clés d''affectation'!$B$3:$E$200,2,0))</f>
        <v/>
      </c>
      <c r="P405" s="213" t="str">
        <f t="shared" si="6"/>
        <v/>
      </c>
      <c r="Q405" s="15"/>
      <c r="R405" s="189"/>
      <c r="S405" s="198"/>
      <c r="T405" s="209"/>
    </row>
    <row r="406" spans="1:20" ht="15" customHeight="1" x14ac:dyDescent="0.3">
      <c r="A406" s="209"/>
      <c r="B406" s="195"/>
      <c r="C406" s="15"/>
      <c r="D406" s="15"/>
      <c r="E406" s="15"/>
      <c r="F406" s="15"/>
      <c r="G406" s="210"/>
      <c r="H406" s="15"/>
      <c r="I406" s="196"/>
      <c r="J406" s="196"/>
      <c r="K406" s="211"/>
      <c r="L406" s="189"/>
      <c r="M406" s="189"/>
      <c r="N406" s="15"/>
      <c r="O406" s="212" t="str">
        <f>IF(ISBLANK($N406),"",VLOOKUP($N406,'Clés d''affectation'!$B$3:$E$200,2,0))</f>
        <v/>
      </c>
      <c r="P406" s="213" t="str">
        <f t="shared" si="6"/>
        <v/>
      </c>
      <c r="Q406" s="15"/>
      <c r="R406" s="189"/>
      <c r="S406" s="198"/>
      <c r="T406" s="209"/>
    </row>
    <row r="407" spans="1:20" ht="15" customHeight="1" x14ac:dyDescent="0.3">
      <c r="A407" s="209"/>
      <c r="B407" s="195"/>
      <c r="C407" s="15"/>
      <c r="D407" s="15"/>
      <c r="E407" s="15"/>
      <c r="F407" s="15"/>
      <c r="G407" s="210"/>
      <c r="H407" s="15"/>
      <c r="I407" s="196"/>
      <c r="J407" s="196"/>
      <c r="K407" s="211"/>
      <c r="L407" s="189"/>
      <c r="M407" s="189"/>
      <c r="N407" s="15"/>
      <c r="O407" s="212" t="str">
        <f>IF(ISBLANK($N407),"",VLOOKUP($N407,'Clés d''affectation'!$B$3:$E$200,2,0))</f>
        <v/>
      </c>
      <c r="P407" s="213" t="str">
        <f t="shared" si="6"/>
        <v/>
      </c>
      <c r="Q407" s="15"/>
      <c r="R407" s="189"/>
      <c r="S407" s="198"/>
      <c r="T407" s="209"/>
    </row>
    <row r="408" spans="1:20" ht="15" customHeight="1" x14ac:dyDescent="0.3">
      <c r="A408" s="209"/>
      <c r="B408" s="195"/>
      <c r="C408" s="15"/>
      <c r="D408" s="15"/>
      <c r="E408" s="15"/>
      <c r="F408" s="15"/>
      <c r="G408" s="210"/>
      <c r="H408" s="15"/>
      <c r="I408" s="196"/>
      <c r="J408" s="196"/>
      <c r="K408" s="211"/>
      <c r="L408" s="189"/>
      <c r="M408" s="189"/>
      <c r="N408" s="15"/>
      <c r="O408" s="212" t="str">
        <f>IF(ISBLANK($N408),"",VLOOKUP($N408,'Clés d''affectation'!$B$3:$E$200,2,0))</f>
        <v/>
      </c>
      <c r="P408" s="213" t="str">
        <f t="shared" si="6"/>
        <v/>
      </c>
      <c r="Q408" s="15"/>
      <c r="R408" s="189"/>
      <c r="S408" s="198"/>
      <c r="T408" s="209"/>
    </row>
    <row r="409" spans="1:20" ht="15" customHeight="1" x14ac:dyDescent="0.3">
      <c r="A409" s="209"/>
      <c r="B409" s="195"/>
      <c r="C409" s="15"/>
      <c r="D409" s="15"/>
      <c r="E409" s="15"/>
      <c r="F409" s="15"/>
      <c r="G409" s="210"/>
      <c r="H409" s="15"/>
      <c r="I409" s="196"/>
      <c r="J409" s="196"/>
      <c r="K409" s="211"/>
      <c r="L409" s="189"/>
      <c r="M409" s="189"/>
      <c r="N409" s="15"/>
      <c r="O409" s="212" t="str">
        <f>IF(ISBLANK($N409),"",VLOOKUP($N409,'Clés d''affectation'!$B$3:$E$200,2,0))</f>
        <v/>
      </c>
      <c r="P409" s="213" t="str">
        <f t="shared" si="6"/>
        <v/>
      </c>
      <c r="Q409" s="15"/>
      <c r="R409" s="189"/>
      <c r="S409" s="198"/>
      <c r="T409" s="209"/>
    </row>
    <row r="410" spans="1:20" ht="15" customHeight="1" x14ac:dyDescent="0.3">
      <c r="A410" s="209"/>
      <c r="B410" s="195"/>
      <c r="C410" s="15"/>
      <c r="D410" s="15"/>
      <c r="E410" s="15"/>
      <c r="F410" s="15"/>
      <c r="G410" s="210"/>
      <c r="H410" s="15"/>
      <c r="I410" s="196"/>
      <c r="J410" s="196"/>
      <c r="K410" s="211"/>
      <c r="L410" s="189"/>
      <c r="M410" s="189"/>
      <c r="N410" s="15"/>
      <c r="O410" s="212" t="str">
        <f>IF(ISBLANK($N410),"",VLOOKUP($N410,'Clés d''affectation'!$B$3:$E$200,2,0))</f>
        <v/>
      </c>
      <c r="P410" s="213" t="str">
        <f t="shared" si="6"/>
        <v/>
      </c>
      <c r="Q410" s="15"/>
      <c r="R410" s="189"/>
      <c r="S410" s="198"/>
      <c r="T410" s="209"/>
    </row>
    <row r="411" spans="1:20" ht="15" customHeight="1" x14ac:dyDescent="0.3">
      <c r="A411" s="209"/>
      <c r="B411" s="195"/>
      <c r="C411" s="15"/>
      <c r="D411" s="15"/>
      <c r="E411" s="15"/>
      <c r="F411" s="15"/>
      <c r="G411" s="210"/>
      <c r="H411" s="15"/>
      <c r="I411" s="196"/>
      <c r="J411" s="196"/>
      <c r="K411" s="211"/>
      <c r="L411" s="189"/>
      <c r="M411" s="189"/>
      <c r="N411" s="15"/>
      <c r="O411" s="212" t="str">
        <f>IF(ISBLANK($N411),"",VLOOKUP($N411,'Clés d''affectation'!$B$3:$E$200,2,0))</f>
        <v/>
      </c>
      <c r="P411" s="213" t="str">
        <f t="shared" si="6"/>
        <v/>
      </c>
      <c r="Q411" s="15"/>
      <c r="R411" s="189"/>
      <c r="S411" s="198"/>
      <c r="T411" s="209"/>
    </row>
    <row r="412" spans="1:20" ht="15" customHeight="1" x14ac:dyDescent="0.3">
      <c r="A412" s="209"/>
      <c r="B412" s="195"/>
      <c r="C412" s="15"/>
      <c r="D412" s="15"/>
      <c r="E412" s="15"/>
      <c r="F412" s="15"/>
      <c r="G412" s="210"/>
      <c r="H412" s="15"/>
      <c r="I412" s="196"/>
      <c r="J412" s="196"/>
      <c r="K412" s="211"/>
      <c r="L412" s="189"/>
      <c r="M412" s="189"/>
      <c r="N412" s="15"/>
      <c r="O412" s="212" t="str">
        <f>IF(ISBLANK($N412),"",VLOOKUP($N412,'Clés d''affectation'!$B$3:$E$200,2,0))</f>
        <v/>
      </c>
      <c r="P412" s="213" t="str">
        <f t="shared" si="6"/>
        <v/>
      </c>
      <c r="Q412" s="15"/>
      <c r="R412" s="189"/>
      <c r="S412" s="198"/>
      <c r="T412" s="209"/>
    </row>
    <row r="413" spans="1:20" ht="15" customHeight="1" x14ac:dyDescent="0.3">
      <c r="A413" s="209"/>
      <c r="B413" s="195"/>
      <c r="C413" s="15"/>
      <c r="D413" s="15"/>
      <c r="E413" s="15"/>
      <c r="F413" s="15"/>
      <c r="G413" s="210"/>
      <c r="H413" s="15"/>
      <c r="I413" s="196"/>
      <c r="J413" s="196"/>
      <c r="K413" s="211"/>
      <c r="L413" s="189"/>
      <c r="M413" s="189"/>
      <c r="N413" s="15"/>
      <c r="O413" s="212" t="str">
        <f>IF(ISBLANK($N413),"",VLOOKUP($N413,'Clés d''affectation'!$B$3:$E$200,2,0))</f>
        <v/>
      </c>
      <c r="P413" s="213" t="str">
        <f t="shared" si="6"/>
        <v/>
      </c>
      <c r="Q413" s="15"/>
      <c r="R413" s="189"/>
      <c r="S413" s="198"/>
      <c r="T413" s="209"/>
    </row>
    <row r="414" spans="1:20" ht="15" customHeight="1" x14ac:dyDescent="0.3">
      <c r="A414" s="209"/>
      <c r="B414" s="195"/>
      <c r="C414" s="15"/>
      <c r="D414" s="15"/>
      <c r="E414" s="15"/>
      <c r="F414" s="15"/>
      <c r="G414" s="210"/>
      <c r="H414" s="15"/>
      <c r="I414" s="196"/>
      <c r="J414" s="196"/>
      <c r="K414" s="211"/>
      <c r="L414" s="189"/>
      <c r="M414" s="189"/>
      <c r="N414" s="15"/>
      <c r="O414" s="212" t="str">
        <f>IF(ISBLANK($N414),"",VLOOKUP($N414,'Clés d''affectation'!$B$3:$E$200,2,0))</f>
        <v/>
      </c>
      <c r="P414" s="213" t="str">
        <f t="shared" si="6"/>
        <v/>
      </c>
      <c r="Q414" s="15"/>
      <c r="R414" s="189"/>
      <c r="S414" s="198"/>
      <c r="T414" s="209"/>
    </row>
    <row r="415" spans="1:20" ht="15" customHeight="1" x14ac:dyDescent="0.3">
      <c r="A415" s="209"/>
      <c r="B415" s="195"/>
      <c r="C415" s="15"/>
      <c r="D415" s="15"/>
      <c r="E415" s="15"/>
      <c r="F415" s="15"/>
      <c r="G415" s="210"/>
      <c r="H415" s="15"/>
      <c r="I415" s="196"/>
      <c r="J415" s="196"/>
      <c r="K415" s="211"/>
      <c r="L415" s="189"/>
      <c r="M415" s="189"/>
      <c r="N415" s="15"/>
      <c r="O415" s="212" t="str">
        <f>IF(ISBLANK($N415),"",VLOOKUP($N415,'Clés d''affectation'!$B$3:$E$200,2,0))</f>
        <v/>
      </c>
      <c r="P415" s="213" t="str">
        <f t="shared" si="6"/>
        <v/>
      </c>
      <c r="Q415" s="15"/>
      <c r="R415" s="189"/>
      <c r="S415" s="198"/>
      <c r="T415" s="209"/>
    </row>
    <row r="416" spans="1:20" ht="15" customHeight="1" x14ac:dyDescent="0.3">
      <c r="A416" s="209"/>
      <c r="B416" s="195"/>
      <c r="C416" s="15"/>
      <c r="D416" s="15"/>
      <c r="E416" s="15"/>
      <c r="F416" s="15"/>
      <c r="G416" s="210"/>
      <c r="H416" s="15"/>
      <c r="I416" s="196"/>
      <c r="J416" s="196"/>
      <c r="K416" s="211"/>
      <c r="L416" s="189"/>
      <c r="M416" s="189"/>
      <c r="N416" s="15"/>
      <c r="O416" s="212" t="str">
        <f>IF(ISBLANK($N416),"",VLOOKUP($N416,'Clés d''affectation'!$B$3:$E$200,2,0))</f>
        <v/>
      </c>
      <c r="P416" s="213" t="str">
        <f t="shared" si="6"/>
        <v/>
      </c>
      <c r="Q416" s="15"/>
      <c r="R416" s="189"/>
      <c r="S416" s="198"/>
      <c r="T416" s="209"/>
    </row>
    <row r="417" spans="1:20" ht="15" customHeight="1" x14ac:dyDescent="0.3">
      <c r="A417" s="209"/>
      <c r="B417" s="195"/>
      <c r="C417" s="15"/>
      <c r="D417" s="15"/>
      <c r="E417" s="15"/>
      <c r="F417" s="15"/>
      <c r="G417" s="210"/>
      <c r="H417" s="15"/>
      <c r="I417" s="196"/>
      <c r="J417" s="196"/>
      <c r="K417" s="211"/>
      <c r="L417" s="189"/>
      <c r="M417" s="189"/>
      <c r="N417" s="15"/>
      <c r="O417" s="212" t="str">
        <f>IF(ISBLANK($N417),"",VLOOKUP($N417,'Clés d''affectation'!$B$3:$E$200,2,0))</f>
        <v/>
      </c>
      <c r="P417" s="213" t="str">
        <f t="shared" si="6"/>
        <v/>
      </c>
      <c r="Q417" s="15"/>
      <c r="R417" s="189"/>
      <c r="S417" s="198"/>
      <c r="T417" s="209"/>
    </row>
    <row r="418" spans="1:20" ht="15" customHeight="1" x14ac:dyDescent="0.3">
      <c r="A418" s="209"/>
      <c r="B418" s="195"/>
      <c r="C418" s="15"/>
      <c r="D418" s="15"/>
      <c r="E418" s="15"/>
      <c r="F418" s="15"/>
      <c r="G418" s="210"/>
      <c r="H418" s="15"/>
      <c r="I418" s="196"/>
      <c r="J418" s="196"/>
      <c r="K418" s="211"/>
      <c r="L418" s="189"/>
      <c r="M418" s="189"/>
      <c r="N418" s="15"/>
      <c r="O418" s="212" t="str">
        <f>IF(ISBLANK($N418),"",VLOOKUP($N418,'Clés d''affectation'!$B$3:$E$200,2,0))</f>
        <v/>
      </c>
      <c r="P418" s="213" t="str">
        <f t="shared" si="6"/>
        <v/>
      </c>
      <c r="Q418" s="15"/>
      <c r="R418" s="189"/>
      <c r="S418" s="198"/>
      <c r="T418" s="209"/>
    </row>
    <row r="419" spans="1:20" ht="15" customHeight="1" x14ac:dyDescent="0.3">
      <c r="A419" s="209"/>
      <c r="B419" s="195"/>
      <c r="C419" s="15"/>
      <c r="D419" s="15"/>
      <c r="E419" s="15"/>
      <c r="F419" s="15"/>
      <c r="G419" s="210"/>
      <c r="H419" s="15"/>
      <c r="I419" s="196"/>
      <c r="J419" s="196"/>
      <c r="K419" s="211"/>
      <c r="L419" s="189"/>
      <c r="M419" s="189"/>
      <c r="N419" s="15"/>
      <c r="O419" s="212" t="str">
        <f>IF(ISBLANK($N419),"",VLOOKUP($N419,'Clés d''affectation'!$B$3:$E$200,2,0))</f>
        <v/>
      </c>
      <c r="P419" s="213" t="str">
        <f t="shared" si="6"/>
        <v/>
      </c>
      <c r="Q419" s="15"/>
      <c r="R419" s="189"/>
      <c r="S419" s="198"/>
      <c r="T419" s="209"/>
    </row>
    <row r="420" spans="1:20" ht="15" customHeight="1" x14ac:dyDescent="0.3">
      <c r="A420" s="209"/>
      <c r="B420" s="195"/>
      <c r="C420" s="15"/>
      <c r="D420" s="15"/>
      <c r="E420" s="15"/>
      <c r="F420" s="15"/>
      <c r="G420" s="210"/>
      <c r="H420" s="15"/>
      <c r="I420" s="196"/>
      <c r="J420" s="196"/>
      <c r="K420" s="211"/>
      <c r="L420" s="189"/>
      <c r="M420" s="189"/>
      <c r="N420" s="15"/>
      <c r="O420" s="212" t="str">
        <f>IF(ISBLANK($N420),"",VLOOKUP($N420,'Clés d''affectation'!$B$3:$E$200,2,0))</f>
        <v/>
      </c>
      <c r="P420" s="213" t="str">
        <f t="shared" si="6"/>
        <v/>
      </c>
      <c r="Q420" s="15"/>
      <c r="R420" s="189"/>
      <c r="S420" s="198"/>
      <c r="T420" s="209"/>
    </row>
    <row r="421" spans="1:20" ht="15" customHeight="1" x14ac:dyDescent="0.3">
      <c r="A421" s="209"/>
      <c r="B421" s="195"/>
      <c r="C421" s="15"/>
      <c r="D421" s="15"/>
      <c r="E421" s="15"/>
      <c r="F421" s="15"/>
      <c r="G421" s="210"/>
      <c r="H421" s="15"/>
      <c r="I421" s="196"/>
      <c r="J421" s="196"/>
      <c r="K421" s="211"/>
      <c r="L421" s="189"/>
      <c r="M421" s="189"/>
      <c r="N421" s="15"/>
      <c r="O421" s="212" t="str">
        <f>IF(ISBLANK($N421),"",VLOOKUP($N421,'Clés d''affectation'!$B$3:$E$200,2,0))</f>
        <v/>
      </c>
      <c r="P421" s="213" t="str">
        <f t="shared" si="6"/>
        <v/>
      </c>
      <c r="Q421" s="15"/>
      <c r="R421" s="189"/>
      <c r="S421" s="198"/>
      <c r="T421" s="209"/>
    </row>
    <row r="422" spans="1:20" ht="15" customHeight="1" x14ac:dyDescent="0.3">
      <c r="A422" s="209"/>
      <c r="B422" s="195"/>
      <c r="C422" s="15"/>
      <c r="D422" s="15"/>
      <c r="E422" s="15"/>
      <c r="F422" s="15"/>
      <c r="G422" s="210"/>
      <c r="H422" s="15"/>
      <c r="I422" s="196"/>
      <c r="J422" s="196"/>
      <c r="K422" s="211"/>
      <c r="L422" s="189"/>
      <c r="M422" s="189"/>
      <c r="N422" s="15"/>
      <c r="O422" s="212" t="str">
        <f>IF(ISBLANK($N422),"",VLOOKUP($N422,'Clés d''affectation'!$B$3:$E$200,2,0))</f>
        <v/>
      </c>
      <c r="P422" s="213" t="str">
        <f t="shared" si="6"/>
        <v/>
      </c>
      <c r="Q422" s="15"/>
      <c r="R422" s="189"/>
      <c r="S422" s="198"/>
      <c r="T422" s="209"/>
    </row>
    <row r="423" spans="1:20" ht="15" customHeight="1" x14ac:dyDescent="0.3">
      <c r="A423" s="209"/>
      <c r="B423" s="195"/>
      <c r="C423" s="15"/>
      <c r="D423" s="15"/>
      <c r="E423" s="15"/>
      <c r="F423" s="15"/>
      <c r="G423" s="210"/>
      <c r="H423" s="15"/>
      <c r="I423" s="196"/>
      <c r="J423" s="196"/>
      <c r="K423" s="211"/>
      <c r="L423" s="189"/>
      <c r="M423" s="189"/>
      <c r="N423" s="15"/>
      <c r="O423" s="212" t="str">
        <f>IF(ISBLANK($N423),"",VLOOKUP($N423,'Clés d''affectation'!$B$3:$E$200,2,0))</f>
        <v/>
      </c>
      <c r="P423" s="213" t="str">
        <f t="shared" si="6"/>
        <v/>
      </c>
      <c r="Q423" s="15"/>
      <c r="R423" s="189"/>
      <c r="S423" s="198"/>
      <c r="T423" s="209"/>
    </row>
    <row r="424" spans="1:20" ht="15" customHeight="1" x14ac:dyDescent="0.3">
      <c r="A424" s="209"/>
      <c r="B424" s="195"/>
      <c r="C424" s="15"/>
      <c r="D424" s="15"/>
      <c r="E424" s="15"/>
      <c r="F424" s="15"/>
      <c r="G424" s="210"/>
      <c r="H424" s="15"/>
      <c r="I424" s="196"/>
      <c r="J424" s="196"/>
      <c r="K424" s="211"/>
      <c r="L424" s="189"/>
      <c r="M424" s="189"/>
      <c r="N424" s="15"/>
      <c r="O424" s="212" t="str">
        <f>IF(ISBLANK($N424),"",VLOOKUP($N424,'Clés d''affectation'!$B$3:$E$200,2,0))</f>
        <v/>
      </c>
      <c r="P424" s="213" t="str">
        <f t="shared" si="6"/>
        <v/>
      </c>
      <c r="Q424" s="15"/>
      <c r="R424" s="189"/>
      <c r="S424" s="198"/>
      <c r="T424" s="209"/>
    </row>
    <row r="425" spans="1:20" ht="15" customHeight="1" x14ac:dyDescent="0.3">
      <c r="A425" s="209"/>
      <c r="B425" s="195"/>
      <c r="C425" s="15"/>
      <c r="D425" s="15"/>
      <c r="E425" s="15"/>
      <c r="F425" s="15"/>
      <c r="G425" s="210"/>
      <c r="H425" s="15"/>
      <c r="I425" s="196"/>
      <c r="J425" s="196"/>
      <c r="K425" s="211"/>
      <c r="L425" s="189"/>
      <c r="M425" s="189"/>
      <c r="N425" s="15"/>
      <c r="O425" s="212" t="str">
        <f>IF(ISBLANK($N425),"",VLOOKUP($N425,'Clés d''affectation'!$B$3:$E$200,2,0))</f>
        <v/>
      </c>
      <c r="P425" s="213" t="str">
        <f t="shared" si="6"/>
        <v/>
      </c>
      <c r="Q425" s="15"/>
      <c r="R425" s="189"/>
      <c r="S425" s="198"/>
      <c r="T425" s="209"/>
    </row>
    <row r="426" spans="1:20" ht="15" customHeight="1" x14ac:dyDescent="0.3">
      <c r="A426" s="209"/>
      <c r="B426" s="195"/>
      <c r="C426" s="15"/>
      <c r="D426" s="15"/>
      <c r="E426" s="15"/>
      <c r="F426" s="15"/>
      <c r="G426" s="210"/>
      <c r="H426" s="15"/>
      <c r="I426" s="196"/>
      <c r="J426" s="196"/>
      <c r="K426" s="211"/>
      <c r="L426" s="189"/>
      <c r="M426" s="189"/>
      <c r="N426" s="15"/>
      <c r="O426" s="212" t="str">
        <f>IF(ISBLANK($N426),"",VLOOKUP($N426,'Clés d''affectation'!$B$3:$E$200,2,0))</f>
        <v/>
      </c>
      <c r="P426" s="213" t="str">
        <f t="shared" si="6"/>
        <v/>
      </c>
      <c r="Q426" s="15"/>
      <c r="R426" s="189"/>
      <c r="S426" s="198"/>
      <c r="T426" s="209"/>
    </row>
    <row r="427" spans="1:20" ht="15" customHeight="1" x14ac:dyDescent="0.3">
      <c r="A427" s="209"/>
      <c r="B427" s="195"/>
      <c r="C427" s="15"/>
      <c r="D427" s="15"/>
      <c r="E427" s="15"/>
      <c r="F427" s="15"/>
      <c r="G427" s="210"/>
      <c r="H427" s="15"/>
      <c r="I427" s="196"/>
      <c r="J427" s="196"/>
      <c r="K427" s="211"/>
      <c r="L427" s="189"/>
      <c r="M427" s="189"/>
      <c r="N427" s="15"/>
      <c r="O427" s="212" t="str">
        <f>IF(ISBLANK($N427),"",VLOOKUP($N427,'Clés d''affectation'!$B$3:$E$200,2,0))</f>
        <v/>
      </c>
      <c r="P427" s="213" t="str">
        <f t="shared" si="6"/>
        <v/>
      </c>
      <c r="Q427" s="15"/>
      <c r="R427" s="189"/>
      <c r="S427" s="198"/>
      <c r="T427" s="209"/>
    </row>
    <row r="428" spans="1:20" ht="15" customHeight="1" x14ac:dyDescent="0.3">
      <c r="A428" s="209"/>
      <c r="B428" s="195"/>
      <c r="C428" s="15"/>
      <c r="D428" s="15"/>
      <c r="E428" s="15"/>
      <c r="F428" s="15"/>
      <c r="G428" s="210"/>
      <c r="H428" s="15"/>
      <c r="I428" s="196"/>
      <c r="J428" s="196"/>
      <c r="K428" s="211"/>
      <c r="L428" s="189"/>
      <c r="M428" s="189"/>
      <c r="N428" s="15"/>
      <c r="O428" s="212" t="str">
        <f>IF(ISBLANK($N428),"",VLOOKUP($N428,'Clés d''affectation'!$B$3:$E$200,2,0))</f>
        <v/>
      </c>
      <c r="P428" s="213" t="str">
        <f t="shared" si="6"/>
        <v/>
      </c>
      <c r="Q428" s="15"/>
      <c r="R428" s="189"/>
      <c r="S428" s="198"/>
      <c r="T428" s="209"/>
    </row>
    <row r="429" spans="1:20" ht="15" customHeight="1" x14ac:dyDescent="0.3">
      <c r="A429" s="209"/>
      <c r="B429" s="195"/>
      <c r="C429" s="15"/>
      <c r="D429" s="15"/>
      <c r="E429" s="15"/>
      <c r="F429" s="15"/>
      <c r="G429" s="210"/>
      <c r="H429" s="15"/>
      <c r="I429" s="196"/>
      <c r="J429" s="196"/>
      <c r="K429" s="211"/>
      <c r="L429" s="189"/>
      <c r="M429" s="189"/>
      <c r="N429" s="15"/>
      <c r="O429" s="212" t="str">
        <f>IF(ISBLANK($N429),"",VLOOKUP($N429,'Clés d''affectation'!$B$3:$E$200,2,0))</f>
        <v/>
      </c>
      <c r="P429" s="213" t="str">
        <f t="shared" si="6"/>
        <v/>
      </c>
      <c r="Q429" s="15"/>
      <c r="R429" s="189"/>
      <c r="S429" s="198"/>
      <c r="T429" s="209"/>
    </row>
    <row r="430" spans="1:20" ht="15" customHeight="1" x14ac:dyDescent="0.3">
      <c r="A430" s="209"/>
      <c r="B430" s="195"/>
      <c r="C430" s="15"/>
      <c r="D430" s="15"/>
      <c r="E430" s="15"/>
      <c r="F430" s="15"/>
      <c r="G430" s="210"/>
      <c r="H430" s="15"/>
      <c r="I430" s="196"/>
      <c r="J430" s="196"/>
      <c r="K430" s="211"/>
      <c r="L430" s="189"/>
      <c r="M430" s="189"/>
      <c r="N430" s="15"/>
      <c r="O430" s="212" t="str">
        <f>IF(ISBLANK($N430),"",VLOOKUP($N430,'Clés d''affectation'!$B$3:$E$200,2,0))</f>
        <v/>
      </c>
      <c r="P430" s="213" t="str">
        <f t="shared" si="6"/>
        <v/>
      </c>
      <c r="Q430" s="15"/>
      <c r="R430" s="189"/>
      <c r="S430" s="198"/>
      <c r="T430" s="209"/>
    </row>
    <row r="431" spans="1:20" ht="15" customHeight="1" x14ac:dyDescent="0.3">
      <c r="A431" s="209"/>
      <c r="B431" s="195"/>
      <c r="C431" s="15"/>
      <c r="D431" s="15"/>
      <c r="E431" s="15"/>
      <c r="F431" s="15"/>
      <c r="G431" s="210"/>
      <c r="H431" s="15"/>
      <c r="I431" s="196"/>
      <c r="J431" s="196"/>
      <c r="K431" s="211"/>
      <c r="L431" s="189"/>
      <c r="M431" s="189"/>
      <c r="N431" s="15"/>
      <c r="O431" s="212" t="str">
        <f>IF(ISBLANK($N431),"",VLOOKUP($N431,'Clés d''affectation'!$B$3:$E$200,2,0))</f>
        <v/>
      </c>
      <c r="P431" s="213" t="str">
        <f t="shared" si="6"/>
        <v/>
      </c>
      <c r="Q431" s="15"/>
      <c r="R431" s="189"/>
      <c r="S431" s="198"/>
      <c r="T431" s="209"/>
    </row>
    <row r="432" spans="1:20" ht="15" customHeight="1" x14ac:dyDescent="0.3">
      <c r="A432" s="209"/>
      <c r="B432" s="195"/>
      <c r="C432" s="15"/>
      <c r="D432" s="15"/>
      <c r="E432" s="15"/>
      <c r="F432" s="15"/>
      <c r="G432" s="210"/>
      <c r="H432" s="15"/>
      <c r="I432" s="196"/>
      <c r="J432" s="196"/>
      <c r="K432" s="211"/>
      <c r="L432" s="189"/>
      <c r="M432" s="189"/>
      <c r="N432" s="15"/>
      <c r="O432" s="212" t="str">
        <f>IF(ISBLANK($N432),"",VLOOKUP($N432,'Clés d''affectation'!$B$3:$E$200,2,0))</f>
        <v/>
      </c>
      <c r="P432" s="213" t="str">
        <f t="shared" si="6"/>
        <v/>
      </c>
      <c r="Q432" s="15"/>
      <c r="R432" s="189"/>
      <c r="S432" s="198"/>
      <c r="T432" s="209"/>
    </row>
    <row r="433" spans="1:20" ht="15" customHeight="1" x14ac:dyDescent="0.3">
      <c r="A433" s="209"/>
      <c r="B433" s="195"/>
      <c r="C433" s="15"/>
      <c r="D433" s="15"/>
      <c r="E433" s="15"/>
      <c r="F433" s="15"/>
      <c r="G433" s="210"/>
      <c r="H433" s="15"/>
      <c r="I433" s="196"/>
      <c r="J433" s="196"/>
      <c r="K433" s="211"/>
      <c r="L433" s="189"/>
      <c r="M433" s="189"/>
      <c r="N433" s="15"/>
      <c r="O433" s="212" t="str">
        <f>IF(ISBLANK($N433),"",VLOOKUP($N433,'Clés d''affectation'!$B$3:$E$200,2,0))</f>
        <v/>
      </c>
      <c r="P433" s="213" t="str">
        <f t="shared" si="6"/>
        <v/>
      </c>
      <c r="Q433" s="15"/>
      <c r="R433" s="189"/>
      <c r="S433" s="198"/>
      <c r="T433" s="209"/>
    </row>
    <row r="434" spans="1:20" ht="15" customHeight="1" x14ac:dyDescent="0.3">
      <c r="A434" s="209"/>
      <c r="B434" s="195"/>
      <c r="C434" s="15"/>
      <c r="D434" s="15"/>
      <c r="E434" s="15"/>
      <c r="F434" s="15"/>
      <c r="G434" s="210"/>
      <c r="H434" s="15"/>
      <c r="I434" s="196"/>
      <c r="J434" s="196"/>
      <c r="K434" s="211"/>
      <c r="L434" s="189"/>
      <c r="M434" s="189"/>
      <c r="N434" s="15"/>
      <c r="O434" s="212" t="str">
        <f>IF(ISBLANK($N434),"",VLOOKUP($N434,'Clés d''affectation'!$B$3:$E$200,2,0))</f>
        <v/>
      </c>
      <c r="P434" s="213" t="str">
        <f t="shared" si="6"/>
        <v/>
      </c>
      <c r="Q434" s="15"/>
      <c r="R434" s="189"/>
      <c r="S434" s="198"/>
      <c r="T434" s="209"/>
    </row>
    <row r="435" spans="1:20" ht="15" customHeight="1" x14ac:dyDescent="0.3">
      <c r="A435" s="209"/>
      <c r="B435" s="195"/>
      <c r="C435" s="15"/>
      <c r="D435" s="15"/>
      <c r="E435" s="15"/>
      <c r="F435" s="15"/>
      <c r="G435" s="210"/>
      <c r="H435" s="15"/>
      <c r="I435" s="196"/>
      <c r="J435" s="196"/>
      <c r="K435" s="211"/>
      <c r="L435" s="189"/>
      <c r="M435" s="189"/>
      <c r="N435" s="15"/>
      <c r="O435" s="212" t="str">
        <f>IF(ISBLANK($N435),"",VLOOKUP($N435,'Clés d''affectation'!$B$3:$E$200,2,0))</f>
        <v/>
      </c>
      <c r="P435" s="213" t="str">
        <f t="shared" si="6"/>
        <v/>
      </c>
      <c r="Q435" s="15"/>
      <c r="R435" s="189"/>
      <c r="S435" s="198"/>
      <c r="T435" s="209"/>
    </row>
    <row r="436" spans="1:20" ht="15" customHeight="1" x14ac:dyDescent="0.3">
      <c r="A436" s="209"/>
      <c r="B436" s="195"/>
      <c r="C436" s="15"/>
      <c r="D436" s="15"/>
      <c r="E436" s="15"/>
      <c r="F436" s="15"/>
      <c r="G436" s="210"/>
      <c r="H436" s="15"/>
      <c r="I436" s="196"/>
      <c r="J436" s="196"/>
      <c r="K436" s="211"/>
      <c r="L436" s="189"/>
      <c r="M436" s="189"/>
      <c r="N436" s="15"/>
      <c r="O436" s="212" t="str">
        <f>IF(ISBLANK($N436),"",VLOOKUP($N436,'Clés d''affectation'!$B$3:$E$200,2,0))</f>
        <v/>
      </c>
      <c r="P436" s="213" t="str">
        <f t="shared" si="6"/>
        <v/>
      </c>
      <c r="Q436" s="15"/>
      <c r="R436" s="189"/>
      <c r="S436" s="198"/>
      <c r="T436" s="209"/>
    </row>
    <row r="437" spans="1:20" ht="15" customHeight="1" x14ac:dyDescent="0.3">
      <c r="A437" s="209"/>
      <c r="B437" s="195"/>
      <c r="C437" s="15"/>
      <c r="D437" s="15"/>
      <c r="E437" s="15"/>
      <c r="F437" s="15"/>
      <c r="G437" s="210"/>
      <c r="H437" s="15"/>
      <c r="I437" s="196"/>
      <c r="J437" s="196"/>
      <c r="K437" s="211"/>
      <c r="L437" s="189"/>
      <c r="M437" s="189"/>
      <c r="N437" s="15"/>
      <c r="O437" s="212" t="str">
        <f>IF(ISBLANK($N437),"",VLOOKUP($N437,'Clés d''affectation'!$B$3:$E$200,2,0))</f>
        <v/>
      </c>
      <c r="P437" s="213" t="str">
        <f t="shared" si="6"/>
        <v/>
      </c>
      <c r="Q437" s="15"/>
      <c r="R437" s="189"/>
      <c r="S437" s="198"/>
      <c r="T437" s="209"/>
    </row>
    <row r="438" spans="1:20" ht="15" customHeight="1" x14ac:dyDescent="0.3">
      <c r="A438" s="209"/>
      <c r="B438" s="195"/>
      <c r="C438" s="15"/>
      <c r="D438" s="15"/>
      <c r="E438" s="15"/>
      <c r="F438" s="15"/>
      <c r="G438" s="210"/>
      <c r="H438" s="15"/>
      <c r="I438" s="196"/>
      <c r="J438" s="196"/>
      <c r="K438" s="211"/>
      <c r="L438" s="189"/>
      <c r="M438" s="189"/>
      <c r="N438" s="15"/>
      <c r="O438" s="212" t="str">
        <f>IF(ISBLANK($N438),"",VLOOKUP($N438,'Clés d''affectation'!$B$3:$E$200,2,0))</f>
        <v/>
      </c>
      <c r="P438" s="213" t="str">
        <f t="shared" si="6"/>
        <v/>
      </c>
      <c r="Q438" s="15"/>
      <c r="R438" s="189"/>
      <c r="S438" s="198"/>
      <c r="T438" s="209"/>
    </row>
    <row r="439" spans="1:20" ht="15" customHeight="1" x14ac:dyDescent="0.3">
      <c r="A439" s="209"/>
      <c r="B439" s="195"/>
      <c r="C439" s="15"/>
      <c r="D439" s="15"/>
      <c r="E439" s="15"/>
      <c r="F439" s="15"/>
      <c r="G439" s="210"/>
      <c r="H439" s="15"/>
      <c r="I439" s="196"/>
      <c r="J439" s="196"/>
      <c r="K439" s="211"/>
      <c r="L439" s="189"/>
      <c r="M439" s="189"/>
      <c r="N439" s="15"/>
      <c r="O439" s="212" t="str">
        <f>IF(ISBLANK($N439),"",VLOOKUP($N439,'Clés d''affectation'!$B$3:$E$200,2,0))</f>
        <v/>
      </c>
      <c r="P439" s="213" t="str">
        <f t="shared" si="6"/>
        <v/>
      </c>
      <c r="Q439" s="15"/>
      <c r="R439" s="189"/>
      <c r="S439" s="198"/>
      <c r="T439" s="209"/>
    </row>
    <row r="440" spans="1:20" ht="15" customHeight="1" x14ac:dyDescent="0.3">
      <c r="A440" s="209"/>
      <c r="B440" s="195"/>
      <c r="C440" s="15"/>
      <c r="D440" s="15"/>
      <c r="E440" s="15"/>
      <c r="F440" s="15"/>
      <c r="G440" s="210"/>
      <c r="H440" s="15"/>
      <c r="I440" s="196"/>
      <c r="J440" s="196"/>
      <c r="K440" s="211"/>
      <c r="L440" s="189"/>
      <c r="M440" s="189"/>
      <c r="N440" s="15"/>
      <c r="O440" s="212" t="str">
        <f>IF(ISBLANK($N440),"",VLOOKUP($N440,'Clés d''affectation'!$B$3:$E$200,2,0))</f>
        <v/>
      </c>
      <c r="P440" s="213" t="str">
        <f t="shared" si="6"/>
        <v/>
      </c>
      <c r="Q440" s="15"/>
      <c r="R440" s="189"/>
      <c r="S440" s="198"/>
      <c r="T440" s="209"/>
    </row>
    <row r="441" spans="1:20" ht="15" customHeight="1" x14ac:dyDescent="0.3">
      <c r="A441" s="209"/>
      <c r="B441" s="195"/>
      <c r="C441" s="15"/>
      <c r="D441" s="15"/>
      <c r="E441" s="15"/>
      <c r="F441" s="15"/>
      <c r="G441" s="210"/>
      <c r="H441" s="15"/>
      <c r="I441" s="196"/>
      <c r="J441" s="196"/>
      <c r="K441" s="211"/>
      <c r="L441" s="189"/>
      <c r="M441" s="189"/>
      <c r="N441" s="15"/>
      <c r="O441" s="212" t="str">
        <f>IF(ISBLANK($N441),"",VLOOKUP($N441,'Clés d''affectation'!$B$3:$E$200,2,0))</f>
        <v/>
      </c>
      <c r="P441" s="213" t="str">
        <f t="shared" si="6"/>
        <v/>
      </c>
      <c r="Q441" s="15"/>
      <c r="R441" s="189"/>
      <c r="S441" s="198"/>
      <c r="T441" s="209"/>
    </row>
    <row r="442" spans="1:20" ht="15" customHeight="1" x14ac:dyDescent="0.3">
      <c r="A442" s="209"/>
      <c r="B442" s="195"/>
      <c r="C442" s="15"/>
      <c r="D442" s="15"/>
      <c r="E442" s="15"/>
      <c r="F442" s="15"/>
      <c r="G442" s="210"/>
      <c r="H442" s="15"/>
      <c r="I442" s="196"/>
      <c r="J442" s="196"/>
      <c r="K442" s="211"/>
      <c r="L442" s="189"/>
      <c r="M442" s="189"/>
      <c r="N442" s="15"/>
      <c r="O442" s="212" t="str">
        <f>IF(ISBLANK($N442),"",VLOOKUP($N442,'Clés d''affectation'!$B$3:$E$200,2,0))</f>
        <v/>
      </c>
      <c r="P442" s="213" t="str">
        <f t="shared" si="6"/>
        <v/>
      </c>
      <c r="Q442" s="15"/>
      <c r="R442" s="189"/>
      <c r="S442" s="198"/>
      <c r="T442" s="209"/>
    </row>
    <row r="443" spans="1:20" ht="15" customHeight="1" x14ac:dyDescent="0.3">
      <c r="A443" s="209"/>
      <c r="B443" s="195"/>
      <c r="C443" s="15"/>
      <c r="D443" s="15"/>
      <c r="E443" s="15"/>
      <c r="F443" s="15"/>
      <c r="G443" s="210"/>
      <c r="H443" s="15"/>
      <c r="I443" s="196"/>
      <c r="J443" s="196"/>
      <c r="K443" s="211"/>
      <c r="L443" s="189"/>
      <c r="M443" s="189"/>
      <c r="N443" s="15"/>
      <c r="O443" s="212" t="str">
        <f>IF(ISBLANK($N443),"",VLOOKUP($N443,'Clés d''affectation'!$B$3:$E$200,2,0))</f>
        <v/>
      </c>
      <c r="P443" s="213" t="str">
        <f t="shared" si="6"/>
        <v/>
      </c>
      <c r="Q443" s="15"/>
      <c r="R443" s="189"/>
      <c r="S443" s="198"/>
      <c r="T443" s="209"/>
    </row>
    <row r="444" spans="1:20" ht="15" customHeight="1" x14ac:dyDescent="0.3">
      <c r="A444" s="209"/>
      <c r="B444" s="195"/>
      <c r="C444" s="15"/>
      <c r="D444" s="15"/>
      <c r="E444" s="15"/>
      <c r="F444" s="15"/>
      <c r="G444" s="210"/>
      <c r="H444" s="15"/>
      <c r="I444" s="196"/>
      <c r="J444" s="196"/>
      <c r="K444" s="211"/>
      <c r="L444" s="189"/>
      <c r="M444" s="189"/>
      <c r="N444" s="15"/>
      <c r="O444" s="212" t="str">
        <f>IF(ISBLANK($N444),"",VLOOKUP($N444,'Clés d''affectation'!$B$3:$E$200,2,0))</f>
        <v/>
      </c>
      <c r="P444" s="213" t="str">
        <f t="shared" si="6"/>
        <v/>
      </c>
      <c r="Q444" s="15"/>
      <c r="R444" s="189"/>
      <c r="S444" s="198"/>
      <c r="T444" s="209"/>
    </row>
    <row r="445" spans="1:20" ht="15" customHeight="1" x14ac:dyDescent="0.3">
      <c r="A445" s="209"/>
      <c r="B445" s="195"/>
      <c r="C445" s="15"/>
      <c r="D445" s="15"/>
      <c r="E445" s="15"/>
      <c r="F445" s="15"/>
      <c r="G445" s="210"/>
      <c r="H445" s="15"/>
      <c r="I445" s="196"/>
      <c r="J445" s="196"/>
      <c r="K445" s="211"/>
      <c r="L445" s="189"/>
      <c r="M445" s="189"/>
      <c r="N445" s="15"/>
      <c r="O445" s="212" t="str">
        <f>IF(ISBLANK($N445),"",VLOOKUP($N445,'Clés d''affectation'!$B$3:$E$200,2,0))</f>
        <v/>
      </c>
      <c r="P445" s="213" t="str">
        <f t="shared" si="6"/>
        <v/>
      </c>
      <c r="Q445" s="15"/>
      <c r="R445" s="189"/>
      <c r="S445" s="198"/>
      <c r="T445" s="209"/>
    </row>
    <row r="446" spans="1:20" ht="15" customHeight="1" x14ac:dyDescent="0.3">
      <c r="A446" s="209"/>
      <c r="B446" s="195"/>
      <c r="C446" s="15"/>
      <c r="D446" s="15"/>
      <c r="E446" s="15"/>
      <c r="F446" s="15"/>
      <c r="G446" s="210"/>
      <c r="H446" s="15"/>
      <c r="I446" s="196"/>
      <c r="J446" s="196"/>
      <c r="K446" s="211"/>
      <c r="L446" s="189"/>
      <c r="M446" s="189"/>
      <c r="N446" s="15"/>
      <c r="O446" s="212" t="str">
        <f>IF(ISBLANK($N446),"",VLOOKUP($N446,'Clés d''affectation'!$B$3:$E$200,2,0))</f>
        <v/>
      </c>
      <c r="P446" s="213" t="str">
        <f t="shared" si="6"/>
        <v/>
      </c>
      <c r="Q446" s="15"/>
      <c r="R446" s="189"/>
      <c r="S446" s="198"/>
      <c r="T446" s="209"/>
    </row>
    <row r="447" spans="1:20" ht="15" customHeight="1" x14ac:dyDescent="0.3">
      <c r="A447" s="209"/>
      <c r="B447" s="195"/>
      <c r="C447" s="15"/>
      <c r="D447" s="15"/>
      <c r="E447" s="15"/>
      <c r="F447" s="15"/>
      <c r="G447" s="210"/>
      <c r="H447" s="15"/>
      <c r="I447" s="196"/>
      <c r="J447" s="196"/>
      <c r="K447" s="211"/>
      <c r="L447" s="189"/>
      <c r="M447" s="189"/>
      <c r="N447" s="15"/>
      <c r="O447" s="212" t="str">
        <f>IF(ISBLANK($N447),"",VLOOKUP($N447,'Clés d''affectation'!$B$3:$E$200,2,0))</f>
        <v/>
      </c>
      <c r="P447" s="213" t="str">
        <f t="shared" si="6"/>
        <v/>
      </c>
      <c r="Q447" s="15"/>
      <c r="R447" s="189"/>
      <c r="S447" s="198"/>
      <c r="T447" s="209"/>
    </row>
    <row r="448" spans="1:20" ht="15" customHeight="1" x14ac:dyDescent="0.3">
      <c r="A448" s="209"/>
      <c r="B448" s="195"/>
      <c r="C448" s="15"/>
      <c r="D448" s="15"/>
      <c r="E448" s="15"/>
      <c r="F448" s="15"/>
      <c r="G448" s="210"/>
      <c r="H448" s="15"/>
      <c r="I448" s="196"/>
      <c r="J448" s="196"/>
      <c r="K448" s="211"/>
      <c r="L448" s="189"/>
      <c r="M448" s="189"/>
      <c r="N448" s="15"/>
      <c r="O448" s="212" t="str">
        <f>IF(ISBLANK($N448),"",VLOOKUP($N448,'Clés d''affectation'!$B$3:$E$200,2,0))</f>
        <v/>
      </c>
      <c r="P448" s="213" t="str">
        <f t="shared" si="6"/>
        <v/>
      </c>
      <c r="Q448" s="15"/>
      <c r="R448" s="189"/>
      <c r="S448" s="198"/>
      <c r="T448" s="209"/>
    </row>
    <row r="449" spans="1:20" ht="15" customHeight="1" x14ac:dyDescent="0.3">
      <c r="A449" s="209"/>
      <c r="B449" s="195"/>
      <c r="C449" s="15"/>
      <c r="D449" s="15"/>
      <c r="E449" s="15"/>
      <c r="F449" s="15"/>
      <c r="G449" s="210"/>
      <c r="H449" s="15"/>
      <c r="I449" s="196"/>
      <c r="J449" s="196"/>
      <c r="K449" s="211"/>
      <c r="L449" s="189"/>
      <c r="M449" s="189"/>
      <c r="N449" s="15"/>
      <c r="O449" s="212" t="str">
        <f>IF(ISBLANK($N449),"",VLOOKUP($N449,'Clés d''affectation'!$B$3:$E$200,2,0))</f>
        <v/>
      </c>
      <c r="P449" s="213" t="str">
        <f t="shared" si="6"/>
        <v/>
      </c>
      <c r="Q449" s="15"/>
      <c r="R449" s="189"/>
      <c r="S449" s="198"/>
      <c r="T449" s="209"/>
    </row>
    <row r="450" spans="1:20" ht="15" customHeight="1" x14ac:dyDescent="0.3">
      <c r="A450" s="209"/>
      <c r="B450" s="195"/>
      <c r="C450" s="15"/>
      <c r="D450" s="15"/>
      <c r="E450" s="15"/>
      <c r="F450" s="15"/>
      <c r="G450" s="210"/>
      <c r="H450" s="15"/>
      <c r="I450" s="196"/>
      <c r="J450" s="196"/>
      <c r="K450" s="211"/>
      <c r="L450" s="189"/>
      <c r="M450" s="189"/>
      <c r="N450" s="15"/>
      <c r="O450" s="212" t="str">
        <f>IF(ISBLANK($N450),"",VLOOKUP($N450,'Clés d''affectation'!$B$3:$E$200,2,0))</f>
        <v/>
      </c>
      <c r="P450" s="213" t="str">
        <f t="shared" si="6"/>
        <v/>
      </c>
      <c r="Q450" s="15"/>
      <c r="R450" s="189"/>
      <c r="S450" s="198"/>
      <c r="T450" s="209"/>
    </row>
    <row r="451" spans="1:20" ht="15" customHeight="1" x14ac:dyDescent="0.3">
      <c r="A451" s="209"/>
      <c r="B451" s="195"/>
      <c r="C451" s="15"/>
      <c r="D451" s="15"/>
      <c r="E451" s="15"/>
      <c r="F451" s="15"/>
      <c r="G451" s="210"/>
      <c r="H451" s="15"/>
      <c r="I451" s="196"/>
      <c r="J451" s="196"/>
      <c r="K451" s="211"/>
      <c r="L451" s="189"/>
      <c r="M451" s="189"/>
      <c r="N451" s="15"/>
      <c r="O451" s="212" t="str">
        <f>IF(ISBLANK($N451),"",VLOOKUP($N451,'Clés d''affectation'!$B$3:$E$200,2,0))</f>
        <v/>
      </c>
      <c r="P451" s="213" t="str">
        <f t="shared" ref="P451:P500" si="7">IF(ISBLANK($N451),"",$M451*$O451)</f>
        <v/>
      </c>
      <c r="Q451" s="15"/>
      <c r="R451" s="189"/>
      <c r="S451" s="198"/>
      <c r="T451" s="209"/>
    </row>
    <row r="452" spans="1:20" ht="15" customHeight="1" x14ac:dyDescent="0.3">
      <c r="A452" s="209"/>
      <c r="B452" s="195"/>
      <c r="C452" s="15"/>
      <c r="D452" s="15"/>
      <c r="E452" s="15"/>
      <c r="F452" s="15"/>
      <c r="G452" s="210"/>
      <c r="H452" s="15"/>
      <c r="I452" s="196"/>
      <c r="J452" s="196"/>
      <c r="K452" s="211"/>
      <c r="L452" s="189"/>
      <c r="M452" s="189"/>
      <c r="N452" s="15"/>
      <c r="O452" s="212" t="str">
        <f>IF(ISBLANK($N452),"",VLOOKUP($N452,'Clés d''affectation'!$B$3:$E$200,2,0))</f>
        <v/>
      </c>
      <c r="P452" s="213" t="str">
        <f t="shared" si="7"/>
        <v/>
      </c>
      <c r="Q452" s="15"/>
      <c r="R452" s="189"/>
      <c r="S452" s="198"/>
      <c r="T452" s="209"/>
    </row>
    <row r="453" spans="1:20" ht="15" customHeight="1" x14ac:dyDescent="0.3">
      <c r="A453" s="209"/>
      <c r="B453" s="195"/>
      <c r="C453" s="15"/>
      <c r="D453" s="15"/>
      <c r="E453" s="15"/>
      <c r="F453" s="15"/>
      <c r="G453" s="210"/>
      <c r="H453" s="15"/>
      <c r="I453" s="196"/>
      <c r="J453" s="196"/>
      <c r="K453" s="211"/>
      <c r="L453" s="189"/>
      <c r="M453" s="189"/>
      <c r="N453" s="15"/>
      <c r="O453" s="212" t="str">
        <f>IF(ISBLANK($N453),"",VLOOKUP($N453,'Clés d''affectation'!$B$3:$E$200,2,0))</f>
        <v/>
      </c>
      <c r="P453" s="213" t="str">
        <f t="shared" si="7"/>
        <v/>
      </c>
      <c r="Q453" s="15"/>
      <c r="R453" s="189"/>
      <c r="S453" s="198"/>
      <c r="T453" s="209"/>
    </row>
    <row r="454" spans="1:20" ht="15" customHeight="1" x14ac:dyDescent="0.3">
      <c r="A454" s="209"/>
      <c r="B454" s="195"/>
      <c r="C454" s="15"/>
      <c r="D454" s="15"/>
      <c r="E454" s="15"/>
      <c r="F454" s="15"/>
      <c r="G454" s="210"/>
      <c r="H454" s="15"/>
      <c r="I454" s="196"/>
      <c r="J454" s="196"/>
      <c r="K454" s="211"/>
      <c r="L454" s="189"/>
      <c r="M454" s="189"/>
      <c r="N454" s="15"/>
      <c r="O454" s="212" t="str">
        <f>IF(ISBLANK($N454),"",VLOOKUP($N454,'Clés d''affectation'!$B$3:$E$200,2,0))</f>
        <v/>
      </c>
      <c r="P454" s="213" t="str">
        <f t="shared" si="7"/>
        <v/>
      </c>
      <c r="Q454" s="15"/>
      <c r="R454" s="189"/>
      <c r="S454" s="198"/>
      <c r="T454" s="209"/>
    </row>
    <row r="455" spans="1:20" ht="15" customHeight="1" x14ac:dyDescent="0.3">
      <c r="A455" s="209"/>
      <c r="B455" s="195"/>
      <c r="C455" s="15"/>
      <c r="D455" s="15"/>
      <c r="E455" s="15"/>
      <c r="F455" s="15"/>
      <c r="G455" s="210"/>
      <c r="H455" s="15"/>
      <c r="I455" s="196"/>
      <c r="J455" s="196"/>
      <c r="K455" s="211"/>
      <c r="L455" s="189"/>
      <c r="M455" s="189"/>
      <c r="N455" s="15"/>
      <c r="O455" s="212" t="str">
        <f>IF(ISBLANK($N455),"",VLOOKUP($N455,'Clés d''affectation'!$B$3:$E$200,2,0))</f>
        <v/>
      </c>
      <c r="P455" s="213" t="str">
        <f t="shared" si="7"/>
        <v/>
      </c>
      <c r="Q455" s="15"/>
      <c r="R455" s="189"/>
      <c r="S455" s="198"/>
      <c r="T455" s="209"/>
    </row>
    <row r="456" spans="1:20" ht="15" customHeight="1" x14ac:dyDescent="0.3">
      <c r="A456" s="209"/>
      <c r="B456" s="195"/>
      <c r="C456" s="15"/>
      <c r="D456" s="15"/>
      <c r="E456" s="15"/>
      <c r="F456" s="15"/>
      <c r="G456" s="210"/>
      <c r="H456" s="15"/>
      <c r="I456" s="196"/>
      <c r="J456" s="196"/>
      <c r="K456" s="211"/>
      <c r="L456" s="189"/>
      <c r="M456" s="189"/>
      <c r="N456" s="15"/>
      <c r="O456" s="212" t="str">
        <f>IF(ISBLANK($N456),"",VLOOKUP($N456,'Clés d''affectation'!$B$3:$E$200,2,0))</f>
        <v/>
      </c>
      <c r="P456" s="213" t="str">
        <f t="shared" si="7"/>
        <v/>
      </c>
      <c r="Q456" s="15"/>
      <c r="R456" s="189"/>
      <c r="S456" s="198"/>
      <c r="T456" s="209"/>
    </row>
    <row r="457" spans="1:20" ht="15" customHeight="1" x14ac:dyDescent="0.3">
      <c r="A457" s="209"/>
      <c r="B457" s="195"/>
      <c r="C457" s="15"/>
      <c r="D457" s="15"/>
      <c r="E457" s="15"/>
      <c r="F457" s="15"/>
      <c r="G457" s="210"/>
      <c r="H457" s="15"/>
      <c r="I457" s="196"/>
      <c r="J457" s="196"/>
      <c r="K457" s="211"/>
      <c r="L457" s="189"/>
      <c r="M457" s="189"/>
      <c r="N457" s="15"/>
      <c r="O457" s="212" t="str">
        <f>IF(ISBLANK($N457),"",VLOOKUP($N457,'Clés d''affectation'!$B$3:$E$200,2,0))</f>
        <v/>
      </c>
      <c r="P457" s="213" t="str">
        <f t="shared" si="7"/>
        <v/>
      </c>
      <c r="Q457" s="15"/>
      <c r="R457" s="189"/>
      <c r="S457" s="198"/>
      <c r="T457" s="209"/>
    </row>
    <row r="458" spans="1:20" ht="15" customHeight="1" x14ac:dyDescent="0.3">
      <c r="A458" s="209"/>
      <c r="B458" s="195"/>
      <c r="C458" s="15"/>
      <c r="D458" s="15"/>
      <c r="E458" s="15"/>
      <c r="F458" s="15"/>
      <c r="G458" s="210"/>
      <c r="H458" s="15"/>
      <c r="I458" s="196"/>
      <c r="J458" s="196"/>
      <c r="K458" s="211"/>
      <c r="L458" s="189"/>
      <c r="M458" s="189"/>
      <c r="N458" s="15"/>
      <c r="O458" s="212" t="str">
        <f>IF(ISBLANK($N458),"",VLOOKUP($N458,'Clés d''affectation'!$B$3:$E$200,2,0))</f>
        <v/>
      </c>
      <c r="P458" s="213" t="str">
        <f t="shared" si="7"/>
        <v/>
      </c>
      <c r="Q458" s="15"/>
      <c r="R458" s="189"/>
      <c r="S458" s="198"/>
      <c r="T458" s="209"/>
    </row>
    <row r="459" spans="1:20" ht="15" customHeight="1" x14ac:dyDescent="0.3">
      <c r="A459" s="209"/>
      <c r="B459" s="195"/>
      <c r="C459" s="15"/>
      <c r="D459" s="15"/>
      <c r="E459" s="15"/>
      <c r="F459" s="15"/>
      <c r="G459" s="210"/>
      <c r="H459" s="15"/>
      <c r="I459" s="196"/>
      <c r="J459" s="196"/>
      <c r="K459" s="211"/>
      <c r="L459" s="189"/>
      <c r="M459" s="189"/>
      <c r="N459" s="15"/>
      <c r="O459" s="212" t="str">
        <f>IF(ISBLANK($N459),"",VLOOKUP($N459,'Clés d''affectation'!$B$3:$E$200,2,0))</f>
        <v/>
      </c>
      <c r="P459" s="213" t="str">
        <f t="shared" si="7"/>
        <v/>
      </c>
      <c r="Q459" s="15"/>
      <c r="R459" s="189"/>
      <c r="S459" s="198"/>
      <c r="T459" s="209"/>
    </row>
    <row r="460" spans="1:20" ht="15" customHeight="1" x14ac:dyDescent="0.3">
      <c r="A460" s="209"/>
      <c r="B460" s="195"/>
      <c r="C460" s="15"/>
      <c r="D460" s="15"/>
      <c r="E460" s="15"/>
      <c r="F460" s="15"/>
      <c r="G460" s="210"/>
      <c r="H460" s="15"/>
      <c r="I460" s="196"/>
      <c r="J460" s="196"/>
      <c r="K460" s="211"/>
      <c r="L460" s="189"/>
      <c r="M460" s="189"/>
      <c r="N460" s="15"/>
      <c r="O460" s="212" t="str">
        <f>IF(ISBLANK($N460),"",VLOOKUP($N460,'Clés d''affectation'!$B$3:$E$200,2,0))</f>
        <v/>
      </c>
      <c r="P460" s="213" t="str">
        <f t="shared" si="7"/>
        <v/>
      </c>
      <c r="Q460" s="15"/>
      <c r="R460" s="189"/>
      <c r="S460" s="198"/>
      <c r="T460" s="209"/>
    </row>
    <row r="461" spans="1:20" ht="15" customHeight="1" x14ac:dyDescent="0.3">
      <c r="A461" s="209"/>
      <c r="B461" s="195"/>
      <c r="C461" s="15"/>
      <c r="D461" s="15"/>
      <c r="E461" s="15"/>
      <c r="F461" s="15"/>
      <c r="G461" s="210"/>
      <c r="H461" s="15"/>
      <c r="I461" s="196"/>
      <c r="J461" s="196"/>
      <c r="K461" s="211"/>
      <c r="L461" s="189"/>
      <c r="M461" s="189"/>
      <c r="N461" s="15"/>
      <c r="O461" s="212" t="str">
        <f>IF(ISBLANK($N461),"",VLOOKUP($N461,'Clés d''affectation'!$B$3:$E$200,2,0))</f>
        <v/>
      </c>
      <c r="P461" s="213" t="str">
        <f t="shared" si="7"/>
        <v/>
      </c>
      <c r="Q461" s="15"/>
      <c r="R461" s="189"/>
      <c r="S461" s="198"/>
      <c r="T461" s="209"/>
    </row>
    <row r="462" spans="1:20" ht="15" customHeight="1" x14ac:dyDescent="0.3">
      <c r="A462" s="209"/>
      <c r="B462" s="195"/>
      <c r="C462" s="15"/>
      <c r="D462" s="15"/>
      <c r="E462" s="15"/>
      <c r="F462" s="15"/>
      <c r="G462" s="210"/>
      <c r="H462" s="15"/>
      <c r="I462" s="196"/>
      <c r="J462" s="196"/>
      <c r="K462" s="211"/>
      <c r="L462" s="189"/>
      <c r="M462" s="189"/>
      <c r="N462" s="15"/>
      <c r="O462" s="212" t="str">
        <f>IF(ISBLANK($N462),"",VLOOKUP($N462,'Clés d''affectation'!$B$3:$E$200,2,0))</f>
        <v/>
      </c>
      <c r="P462" s="213" t="str">
        <f t="shared" si="7"/>
        <v/>
      </c>
      <c r="Q462" s="15"/>
      <c r="R462" s="189"/>
      <c r="S462" s="198"/>
      <c r="T462" s="209"/>
    </row>
    <row r="463" spans="1:20" ht="15" customHeight="1" x14ac:dyDescent="0.3">
      <c r="A463" s="209"/>
      <c r="B463" s="195"/>
      <c r="C463" s="15"/>
      <c r="D463" s="15"/>
      <c r="E463" s="15"/>
      <c r="F463" s="15"/>
      <c r="G463" s="210"/>
      <c r="H463" s="15"/>
      <c r="I463" s="196"/>
      <c r="J463" s="196"/>
      <c r="K463" s="211"/>
      <c r="L463" s="189"/>
      <c r="M463" s="189"/>
      <c r="N463" s="15"/>
      <c r="O463" s="212" t="str">
        <f>IF(ISBLANK($N463),"",VLOOKUP($N463,'Clés d''affectation'!$B$3:$E$200,2,0))</f>
        <v/>
      </c>
      <c r="P463" s="213" t="str">
        <f t="shared" si="7"/>
        <v/>
      </c>
      <c r="Q463" s="15"/>
      <c r="R463" s="189"/>
      <c r="S463" s="198"/>
      <c r="T463" s="209"/>
    </row>
    <row r="464" spans="1:20" ht="15" customHeight="1" x14ac:dyDescent="0.3">
      <c r="A464" s="209"/>
      <c r="B464" s="195"/>
      <c r="C464" s="15"/>
      <c r="D464" s="15"/>
      <c r="E464" s="15"/>
      <c r="F464" s="15"/>
      <c r="G464" s="210"/>
      <c r="H464" s="15"/>
      <c r="I464" s="196"/>
      <c r="J464" s="196"/>
      <c r="K464" s="211"/>
      <c r="L464" s="189"/>
      <c r="M464" s="189"/>
      <c r="N464" s="15"/>
      <c r="O464" s="212" t="str">
        <f>IF(ISBLANK($N464),"",VLOOKUP($N464,'Clés d''affectation'!$B$3:$E$200,2,0))</f>
        <v/>
      </c>
      <c r="P464" s="213" t="str">
        <f t="shared" si="7"/>
        <v/>
      </c>
      <c r="Q464" s="15"/>
      <c r="R464" s="189"/>
      <c r="S464" s="198"/>
      <c r="T464" s="209"/>
    </row>
    <row r="465" spans="1:20" ht="15" customHeight="1" x14ac:dyDescent="0.3">
      <c r="A465" s="209"/>
      <c r="B465" s="195"/>
      <c r="C465" s="15"/>
      <c r="D465" s="15"/>
      <c r="E465" s="15"/>
      <c r="F465" s="15"/>
      <c r="G465" s="210"/>
      <c r="H465" s="15"/>
      <c r="I465" s="196"/>
      <c r="J465" s="196"/>
      <c r="K465" s="211"/>
      <c r="L465" s="189"/>
      <c r="M465" s="189"/>
      <c r="N465" s="15"/>
      <c r="O465" s="212" t="str">
        <f>IF(ISBLANK($N465),"",VLOOKUP($N465,'Clés d''affectation'!$B$3:$E$200,2,0))</f>
        <v/>
      </c>
      <c r="P465" s="213" t="str">
        <f t="shared" si="7"/>
        <v/>
      </c>
      <c r="Q465" s="15"/>
      <c r="R465" s="189"/>
      <c r="S465" s="198"/>
      <c r="T465" s="209"/>
    </row>
    <row r="466" spans="1:20" ht="15" customHeight="1" x14ac:dyDescent="0.3">
      <c r="A466" s="209"/>
      <c r="B466" s="195"/>
      <c r="C466" s="15"/>
      <c r="D466" s="15"/>
      <c r="E466" s="15"/>
      <c r="F466" s="15"/>
      <c r="G466" s="210"/>
      <c r="H466" s="15"/>
      <c r="I466" s="196"/>
      <c r="J466" s="196"/>
      <c r="K466" s="211"/>
      <c r="L466" s="189"/>
      <c r="M466" s="189"/>
      <c r="N466" s="15"/>
      <c r="O466" s="212" t="str">
        <f>IF(ISBLANK($N466),"",VLOOKUP($N466,'Clés d''affectation'!$B$3:$E$200,2,0))</f>
        <v/>
      </c>
      <c r="P466" s="213" t="str">
        <f t="shared" si="7"/>
        <v/>
      </c>
      <c r="Q466" s="15"/>
      <c r="R466" s="189"/>
      <c r="S466" s="198"/>
      <c r="T466" s="209"/>
    </row>
    <row r="467" spans="1:20" ht="15" customHeight="1" x14ac:dyDescent="0.3">
      <c r="A467" s="209"/>
      <c r="B467" s="195"/>
      <c r="C467" s="15"/>
      <c r="D467" s="15"/>
      <c r="E467" s="15"/>
      <c r="F467" s="15"/>
      <c r="G467" s="210"/>
      <c r="H467" s="15"/>
      <c r="I467" s="196"/>
      <c r="J467" s="196"/>
      <c r="K467" s="211"/>
      <c r="L467" s="189"/>
      <c r="M467" s="189"/>
      <c r="N467" s="15"/>
      <c r="O467" s="212" t="str">
        <f>IF(ISBLANK($N467),"",VLOOKUP($N467,'Clés d''affectation'!$B$3:$E$200,2,0))</f>
        <v/>
      </c>
      <c r="P467" s="213" t="str">
        <f t="shared" si="7"/>
        <v/>
      </c>
      <c r="Q467" s="15"/>
      <c r="R467" s="189"/>
      <c r="S467" s="198"/>
      <c r="T467" s="209"/>
    </row>
    <row r="468" spans="1:20" ht="15" customHeight="1" x14ac:dyDescent="0.3">
      <c r="A468" s="209"/>
      <c r="B468" s="195"/>
      <c r="C468" s="15"/>
      <c r="D468" s="15"/>
      <c r="E468" s="15"/>
      <c r="F468" s="15"/>
      <c r="G468" s="210"/>
      <c r="H468" s="15"/>
      <c r="I468" s="196"/>
      <c r="J468" s="196"/>
      <c r="K468" s="211"/>
      <c r="L468" s="189"/>
      <c r="M468" s="189"/>
      <c r="N468" s="15"/>
      <c r="O468" s="212" t="str">
        <f>IF(ISBLANK($N468),"",VLOOKUP($N468,'Clés d''affectation'!$B$3:$E$200,2,0))</f>
        <v/>
      </c>
      <c r="P468" s="213" t="str">
        <f t="shared" si="7"/>
        <v/>
      </c>
      <c r="Q468" s="15"/>
      <c r="R468" s="189"/>
      <c r="S468" s="198"/>
      <c r="T468" s="209"/>
    </row>
    <row r="469" spans="1:20" ht="15" customHeight="1" x14ac:dyDescent="0.3">
      <c r="A469" s="209"/>
      <c r="B469" s="195"/>
      <c r="C469" s="15"/>
      <c r="D469" s="15"/>
      <c r="E469" s="15"/>
      <c r="F469" s="15"/>
      <c r="G469" s="210"/>
      <c r="H469" s="15"/>
      <c r="I469" s="196"/>
      <c r="J469" s="196"/>
      <c r="K469" s="211"/>
      <c r="L469" s="189"/>
      <c r="M469" s="189"/>
      <c r="N469" s="15"/>
      <c r="O469" s="212" t="str">
        <f>IF(ISBLANK($N469),"",VLOOKUP($N469,'Clés d''affectation'!$B$3:$E$200,2,0))</f>
        <v/>
      </c>
      <c r="P469" s="213" t="str">
        <f t="shared" si="7"/>
        <v/>
      </c>
      <c r="Q469" s="15"/>
      <c r="R469" s="189"/>
      <c r="S469" s="198"/>
      <c r="T469" s="209"/>
    </row>
    <row r="470" spans="1:20" ht="15" customHeight="1" x14ac:dyDescent="0.3">
      <c r="A470" s="209"/>
      <c r="B470" s="195"/>
      <c r="C470" s="15"/>
      <c r="D470" s="15"/>
      <c r="E470" s="15"/>
      <c r="F470" s="15"/>
      <c r="G470" s="210"/>
      <c r="H470" s="15"/>
      <c r="I470" s="196"/>
      <c r="J470" s="196"/>
      <c r="K470" s="211"/>
      <c r="L470" s="189"/>
      <c r="M470" s="189"/>
      <c r="N470" s="15"/>
      <c r="O470" s="212" t="str">
        <f>IF(ISBLANK($N470),"",VLOOKUP($N470,'Clés d''affectation'!$B$3:$E$200,2,0))</f>
        <v/>
      </c>
      <c r="P470" s="213" t="str">
        <f t="shared" si="7"/>
        <v/>
      </c>
      <c r="Q470" s="15"/>
      <c r="R470" s="189"/>
      <c r="S470" s="198"/>
      <c r="T470" s="209"/>
    </row>
    <row r="471" spans="1:20" ht="15" customHeight="1" x14ac:dyDescent="0.3">
      <c r="A471" s="209"/>
      <c r="B471" s="195"/>
      <c r="C471" s="15"/>
      <c r="D471" s="15"/>
      <c r="E471" s="15"/>
      <c r="F471" s="15"/>
      <c r="G471" s="210"/>
      <c r="H471" s="15"/>
      <c r="I471" s="196"/>
      <c r="J471" s="196"/>
      <c r="K471" s="211"/>
      <c r="L471" s="189"/>
      <c r="M471" s="189"/>
      <c r="N471" s="15"/>
      <c r="O471" s="212" t="str">
        <f>IF(ISBLANK($N471),"",VLOOKUP($N471,'Clés d''affectation'!$B$3:$E$200,2,0))</f>
        <v/>
      </c>
      <c r="P471" s="213" t="str">
        <f t="shared" si="7"/>
        <v/>
      </c>
      <c r="Q471" s="15"/>
      <c r="R471" s="189"/>
      <c r="S471" s="198"/>
      <c r="T471" s="209"/>
    </row>
    <row r="472" spans="1:20" ht="15" customHeight="1" x14ac:dyDescent="0.3">
      <c r="A472" s="209"/>
      <c r="B472" s="195"/>
      <c r="C472" s="15"/>
      <c r="D472" s="15"/>
      <c r="E472" s="15"/>
      <c r="F472" s="15"/>
      <c r="G472" s="210"/>
      <c r="H472" s="15"/>
      <c r="I472" s="196"/>
      <c r="J472" s="196"/>
      <c r="K472" s="211"/>
      <c r="L472" s="189"/>
      <c r="M472" s="189"/>
      <c r="N472" s="15"/>
      <c r="O472" s="212" t="str">
        <f>IF(ISBLANK($N472),"",VLOOKUP($N472,'Clés d''affectation'!$B$3:$E$200,2,0))</f>
        <v/>
      </c>
      <c r="P472" s="213" t="str">
        <f t="shared" si="7"/>
        <v/>
      </c>
      <c r="Q472" s="15"/>
      <c r="R472" s="189"/>
      <c r="S472" s="198"/>
      <c r="T472" s="209"/>
    </row>
    <row r="473" spans="1:20" ht="15" customHeight="1" x14ac:dyDescent="0.3">
      <c r="A473" s="209"/>
      <c r="B473" s="195"/>
      <c r="C473" s="15"/>
      <c r="D473" s="15"/>
      <c r="E473" s="15"/>
      <c r="F473" s="15"/>
      <c r="G473" s="210"/>
      <c r="H473" s="15"/>
      <c r="I473" s="196"/>
      <c r="J473" s="196"/>
      <c r="K473" s="211"/>
      <c r="L473" s="189"/>
      <c r="M473" s="189"/>
      <c r="N473" s="15"/>
      <c r="O473" s="212" t="str">
        <f>IF(ISBLANK($N473),"",VLOOKUP($N473,'Clés d''affectation'!$B$3:$E$200,2,0))</f>
        <v/>
      </c>
      <c r="P473" s="213" t="str">
        <f t="shared" si="7"/>
        <v/>
      </c>
      <c r="Q473" s="15"/>
      <c r="R473" s="189"/>
      <c r="S473" s="198"/>
      <c r="T473" s="209"/>
    </row>
    <row r="474" spans="1:20" ht="15" customHeight="1" x14ac:dyDescent="0.3">
      <c r="A474" s="209"/>
      <c r="B474" s="195"/>
      <c r="C474" s="15"/>
      <c r="D474" s="15"/>
      <c r="E474" s="15"/>
      <c r="F474" s="15"/>
      <c r="G474" s="210"/>
      <c r="H474" s="15"/>
      <c r="I474" s="196"/>
      <c r="J474" s="196"/>
      <c r="K474" s="211"/>
      <c r="L474" s="189"/>
      <c r="M474" s="189"/>
      <c r="N474" s="15"/>
      <c r="O474" s="212" t="str">
        <f>IF(ISBLANK($N474),"",VLOOKUP($N474,'Clés d''affectation'!$B$3:$E$200,2,0))</f>
        <v/>
      </c>
      <c r="P474" s="213" t="str">
        <f t="shared" si="7"/>
        <v/>
      </c>
      <c r="Q474" s="15"/>
      <c r="R474" s="189"/>
      <c r="S474" s="198"/>
      <c r="T474" s="209"/>
    </row>
    <row r="475" spans="1:20" ht="15" customHeight="1" x14ac:dyDescent="0.3">
      <c r="A475" s="209"/>
      <c r="B475" s="195"/>
      <c r="C475" s="15"/>
      <c r="D475" s="15"/>
      <c r="E475" s="15"/>
      <c r="F475" s="15"/>
      <c r="G475" s="210"/>
      <c r="H475" s="15"/>
      <c r="I475" s="196"/>
      <c r="J475" s="196"/>
      <c r="K475" s="211"/>
      <c r="L475" s="189"/>
      <c r="M475" s="189"/>
      <c r="N475" s="15"/>
      <c r="O475" s="212" t="str">
        <f>IF(ISBLANK($N475),"",VLOOKUP($N475,'Clés d''affectation'!$B$3:$E$200,2,0))</f>
        <v/>
      </c>
      <c r="P475" s="213" t="str">
        <f t="shared" si="7"/>
        <v/>
      </c>
      <c r="Q475" s="15"/>
      <c r="R475" s="189"/>
      <c r="S475" s="198"/>
      <c r="T475" s="209"/>
    </row>
    <row r="476" spans="1:20" ht="15" customHeight="1" x14ac:dyDescent="0.3">
      <c r="A476" s="209"/>
      <c r="B476" s="195"/>
      <c r="C476" s="15"/>
      <c r="D476" s="15"/>
      <c r="E476" s="15"/>
      <c r="F476" s="15"/>
      <c r="G476" s="210"/>
      <c r="H476" s="15"/>
      <c r="I476" s="196"/>
      <c r="J476" s="196"/>
      <c r="K476" s="211"/>
      <c r="L476" s="189"/>
      <c r="M476" s="189"/>
      <c r="N476" s="15"/>
      <c r="O476" s="212" t="str">
        <f>IF(ISBLANK($N476),"",VLOOKUP($N476,'Clés d''affectation'!$B$3:$E$200,2,0))</f>
        <v/>
      </c>
      <c r="P476" s="213" t="str">
        <f t="shared" si="7"/>
        <v/>
      </c>
      <c r="Q476" s="15"/>
      <c r="R476" s="189"/>
      <c r="S476" s="198"/>
      <c r="T476" s="209"/>
    </row>
    <row r="477" spans="1:20" ht="15" customHeight="1" x14ac:dyDescent="0.3">
      <c r="A477" s="209"/>
      <c r="B477" s="195"/>
      <c r="C477" s="15"/>
      <c r="D477" s="15"/>
      <c r="E477" s="15"/>
      <c r="F477" s="15"/>
      <c r="G477" s="210"/>
      <c r="H477" s="15"/>
      <c r="I477" s="196"/>
      <c r="J477" s="196"/>
      <c r="K477" s="211"/>
      <c r="L477" s="189"/>
      <c r="M477" s="189"/>
      <c r="N477" s="15"/>
      <c r="O477" s="212" t="str">
        <f>IF(ISBLANK($N477),"",VLOOKUP($N477,'Clés d''affectation'!$B$3:$E$200,2,0))</f>
        <v/>
      </c>
      <c r="P477" s="213" t="str">
        <f t="shared" si="7"/>
        <v/>
      </c>
      <c r="Q477" s="15"/>
      <c r="R477" s="189"/>
      <c r="S477" s="198"/>
      <c r="T477" s="209"/>
    </row>
    <row r="478" spans="1:20" ht="15" customHeight="1" x14ac:dyDescent="0.3">
      <c r="A478" s="209"/>
      <c r="B478" s="195"/>
      <c r="C478" s="15"/>
      <c r="D478" s="15"/>
      <c r="E478" s="15"/>
      <c r="F478" s="15"/>
      <c r="G478" s="210"/>
      <c r="H478" s="15"/>
      <c r="I478" s="196"/>
      <c r="J478" s="196"/>
      <c r="K478" s="211"/>
      <c r="L478" s="189"/>
      <c r="M478" s="189"/>
      <c r="N478" s="15"/>
      <c r="O478" s="212" t="str">
        <f>IF(ISBLANK($N478),"",VLOOKUP($N478,'Clés d''affectation'!$B$3:$E$200,2,0))</f>
        <v/>
      </c>
      <c r="P478" s="213" t="str">
        <f t="shared" si="7"/>
        <v/>
      </c>
      <c r="Q478" s="15"/>
      <c r="R478" s="189"/>
      <c r="S478" s="198"/>
      <c r="T478" s="209"/>
    </row>
    <row r="479" spans="1:20" ht="15" customHeight="1" x14ac:dyDescent="0.3">
      <c r="A479" s="209"/>
      <c r="B479" s="195"/>
      <c r="C479" s="15"/>
      <c r="D479" s="15"/>
      <c r="E479" s="15"/>
      <c r="F479" s="15"/>
      <c r="G479" s="210"/>
      <c r="H479" s="15"/>
      <c r="I479" s="196"/>
      <c r="J479" s="196"/>
      <c r="K479" s="211"/>
      <c r="L479" s="189"/>
      <c r="M479" s="189"/>
      <c r="N479" s="15"/>
      <c r="O479" s="212" t="str">
        <f>IF(ISBLANK($N479),"",VLOOKUP($N479,'Clés d''affectation'!$B$3:$E$200,2,0))</f>
        <v/>
      </c>
      <c r="P479" s="213" t="str">
        <f t="shared" si="7"/>
        <v/>
      </c>
      <c r="Q479" s="15"/>
      <c r="R479" s="189"/>
      <c r="S479" s="198"/>
      <c r="T479" s="209"/>
    </row>
    <row r="480" spans="1:20" ht="15" customHeight="1" x14ac:dyDescent="0.3">
      <c r="A480" s="209"/>
      <c r="B480" s="195"/>
      <c r="C480" s="15"/>
      <c r="D480" s="15"/>
      <c r="E480" s="15"/>
      <c r="F480" s="15"/>
      <c r="G480" s="210"/>
      <c r="H480" s="15"/>
      <c r="I480" s="196"/>
      <c r="J480" s="196"/>
      <c r="K480" s="211"/>
      <c r="L480" s="189"/>
      <c r="M480" s="189"/>
      <c r="N480" s="15"/>
      <c r="O480" s="212" t="str">
        <f>IF(ISBLANK($N480),"",VLOOKUP($N480,'Clés d''affectation'!$B$3:$E$200,2,0))</f>
        <v/>
      </c>
      <c r="P480" s="213" t="str">
        <f t="shared" si="7"/>
        <v/>
      </c>
      <c r="Q480" s="15"/>
      <c r="R480" s="189"/>
      <c r="S480" s="198"/>
      <c r="T480" s="209"/>
    </row>
    <row r="481" spans="1:20" ht="15" customHeight="1" x14ac:dyDescent="0.3">
      <c r="A481" s="209"/>
      <c r="B481" s="195"/>
      <c r="C481" s="15"/>
      <c r="D481" s="15"/>
      <c r="E481" s="15"/>
      <c r="F481" s="15"/>
      <c r="G481" s="210"/>
      <c r="H481" s="15"/>
      <c r="I481" s="196"/>
      <c r="J481" s="196"/>
      <c r="K481" s="211"/>
      <c r="L481" s="189"/>
      <c r="M481" s="189"/>
      <c r="N481" s="15"/>
      <c r="O481" s="212" t="str">
        <f>IF(ISBLANK($N481),"",VLOOKUP($N481,'Clés d''affectation'!$B$3:$E$200,2,0))</f>
        <v/>
      </c>
      <c r="P481" s="213" t="str">
        <f t="shared" si="7"/>
        <v/>
      </c>
      <c r="Q481" s="15"/>
      <c r="R481" s="189"/>
      <c r="S481" s="198"/>
      <c r="T481" s="209"/>
    </row>
    <row r="482" spans="1:20" ht="15" customHeight="1" x14ac:dyDescent="0.3">
      <c r="A482" s="209"/>
      <c r="B482" s="195"/>
      <c r="C482" s="15"/>
      <c r="D482" s="15"/>
      <c r="E482" s="15"/>
      <c r="F482" s="15"/>
      <c r="G482" s="210"/>
      <c r="H482" s="15"/>
      <c r="I482" s="196"/>
      <c r="J482" s="196"/>
      <c r="K482" s="211"/>
      <c r="L482" s="189"/>
      <c r="M482" s="189"/>
      <c r="N482" s="15"/>
      <c r="O482" s="212" t="str">
        <f>IF(ISBLANK($N482),"",VLOOKUP($N482,'Clés d''affectation'!$B$3:$E$200,2,0))</f>
        <v/>
      </c>
      <c r="P482" s="213" t="str">
        <f t="shared" si="7"/>
        <v/>
      </c>
      <c r="Q482" s="15"/>
      <c r="R482" s="189"/>
      <c r="S482" s="198"/>
      <c r="T482" s="209"/>
    </row>
    <row r="483" spans="1:20" ht="15" customHeight="1" x14ac:dyDescent="0.3">
      <c r="A483" s="209"/>
      <c r="B483" s="195"/>
      <c r="C483" s="15"/>
      <c r="D483" s="15"/>
      <c r="E483" s="15"/>
      <c r="F483" s="15"/>
      <c r="G483" s="210"/>
      <c r="H483" s="15"/>
      <c r="I483" s="196"/>
      <c r="J483" s="196"/>
      <c r="K483" s="211"/>
      <c r="L483" s="189"/>
      <c r="M483" s="189"/>
      <c r="N483" s="15"/>
      <c r="O483" s="212" t="str">
        <f>IF(ISBLANK($N483),"",VLOOKUP($N483,'Clés d''affectation'!$B$3:$E$200,2,0))</f>
        <v/>
      </c>
      <c r="P483" s="213" t="str">
        <f t="shared" si="7"/>
        <v/>
      </c>
      <c r="Q483" s="15"/>
      <c r="R483" s="189"/>
      <c r="S483" s="198"/>
      <c r="T483" s="209"/>
    </row>
    <row r="484" spans="1:20" ht="15" customHeight="1" x14ac:dyDescent="0.3">
      <c r="A484" s="209"/>
      <c r="B484" s="195"/>
      <c r="C484" s="15"/>
      <c r="D484" s="15"/>
      <c r="E484" s="15"/>
      <c r="F484" s="15"/>
      <c r="G484" s="210"/>
      <c r="H484" s="15"/>
      <c r="I484" s="196"/>
      <c r="J484" s="196"/>
      <c r="K484" s="211"/>
      <c r="L484" s="189"/>
      <c r="M484" s="189"/>
      <c r="N484" s="15"/>
      <c r="O484" s="212" t="str">
        <f>IF(ISBLANK($N484),"",VLOOKUP($N484,'Clés d''affectation'!$B$3:$E$200,2,0))</f>
        <v/>
      </c>
      <c r="P484" s="213" t="str">
        <f t="shared" si="7"/>
        <v/>
      </c>
      <c r="Q484" s="15"/>
      <c r="R484" s="189"/>
      <c r="S484" s="198"/>
      <c r="T484" s="209"/>
    </row>
    <row r="485" spans="1:20" ht="15" customHeight="1" x14ac:dyDescent="0.3">
      <c r="A485" s="209"/>
      <c r="B485" s="195"/>
      <c r="C485" s="15"/>
      <c r="D485" s="15"/>
      <c r="E485" s="15"/>
      <c r="F485" s="15"/>
      <c r="G485" s="210"/>
      <c r="H485" s="15"/>
      <c r="I485" s="196"/>
      <c r="J485" s="196"/>
      <c r="K485" s="211"/>
      <c r="L485" s="189"/>
      <c r="M485" s="189"/>
      <c r="N485" s="15"/>
      <c r="O485" s="212" t="str">
        <f>IF(ISBLANK($N485),"",VLOOKUP($N485,'Clés d''affectation'!$B$3:$E$200,2,0))</f>
        <v/>
      </c>
      <c r="P485" s="213" t="str">
        <f t="shared" si="7"/>
        <v/>
      </c>
      <c r="Q485" s="15"/>
      <c r="R485" s="189"/>
      <c r="S485" s="198"/>
      <c r="T485" s="209"/>
    </row>
    <row r="486" spans="1:20" ht="15" customHeight="1" x14ac:dyDescent="0.3">
      <c r="A486" s="209"/>
      <c r="B486" s="195"/>
      <c r="C486" s="15"/>
      <c r="D486" s="15"/>
      <c r="E486" s="15"/>
      <c r="F486" s="15"/>
      <c r="G486" s="210"/>
      <c r="H486" s="15"/>
      <c r="I486" s="196"/>
      <c r="J486" s="196"/>
      <c r="K486" s="211"/>
      <c r="L486" s="189"/>
      <c r="M486" s="189"/>
      <c r="N486" s="15"/>
      <c r="O486" s="212" t="str">
        <f>IF(ISBLANK($N486),"",VLOOKUP($N486,'Clés d''affectation'!$B$3:$E$200,2,0))</f>
        <v/>
      </c>
      <c r="P486" s="213" t="str">
        <f t="shared" si="7"/>
        <v/>
      </c>
      <c r="Q486" s="15"/>
      <c r="R486" s="189"/>
      <c r="S486" s="198"/>
      <c r="T486" s="209"/>
    </row>
    <row r="487" spans="1:20" ht="15" customHeight="1" x14ac:dyDescent="0.3">
      <c r="A487" s="209"/>
      <c r="B487" s="195"/>
      <c r="C487" s="15"/>
      <c r="D487" s="15"/>
      <c r="E487" s="15"/>
      <c r="F487" s="15"/>
      <c r="G487" s="210"/>
      <c r="H487" s="15"/>
      <c r="I487" s="196"/>
      <c r="J487" s="196"/>
      <c r="K487" s="211"/>
      <c r="L487" s="189"/>
      <c r="M487" s="189"/>
      <c r="N487" s="15"/>
      <c r="O487" s="212" t="str">
        <f>IF(ISBLANK($N487),"",VLOOKUP($N487,'Clés d''affectation'!$B$3:$E$200,2,0))</f>
        <v/>
      </c>
      <c r="P487" s="213" t="str">
        <f t="shared" si="7"/>
        <v/>
      </c>
      <c r="Q487" s="15"/>
      <c r="R487" s="189"/>
      <c r="S487" s="198"/>
      <c r="T487" s="209"/>
    </row>
    <row r="488" spans="1:20" ht="15" customHeight="1" x14ac:dyDescent="0.3">
      <c r="A488" s="209"/>
      <c r="B488" s="195"/>
      <c r="C488" s="15"/>
      <c r="D488" s="15"/>
      <c r="E488" s="15"/>
      <c r="F488" s="15"/>
      <c r="G488" s="210"/>
      <c r="H488" s="15"/>
      <c r="I488" s="196"/>
      <c r="J488" s="196"/>
      <c r="K488" s="211"/>
      <c r="L488" s="189"/>
      <c r="M488" s="189"/>
      <c r="N488" s="15"/>
      <c r="O488" s="212" t="str">
        <f>IF(ISBLANK($N488),"",VLOOKUP($N488,'Clés d''affectation'!$B$3:$E$200,2,0))</f>
        <v/>
      </c>
      <c r="P488" s="213" t="str">
        <f t="shared" si="7"/>
        <v/>
      </c>
      <c r="Q488" s="15"/>
      <c r="R488" s="189"/>
      <c r="S488" s="198"/>
      <c r="T488" s="209"/>
    </row>
    <row r="489" spans="1:20" ht="15" customHeight="1" x14ac:dyDescent="0.3">
      <c r="A489" s="209"/>
      <c r="B489" s="195"/>
      <c r="C489" s="15"/>
      <c r="D489" s="15"/>
      <c r="E489" s="15"/>
      <c r="F489" s="15"/>
      <c r="G489" s="210"/>
      <c r="H489" s="15"/>
      <c r="I489" s="196"/>
      <c r="J489" s="196"/>
      <c r="K489" s="211"/>
      <c r="L489" s="189"/>
      <c r="M489" s="189"/>
      <c r="N489" s="15"/>
      <c r="O489" s="212" t="str">
        <f>IF(ISBLANK($N489),"",VLOOKUP($N489,'Clés d''affectation'!$B$3:$E$200,2,0))</f>
        <v/>
      </c>
      <c r="P489" s="213" t="str">
        <f t="shared" si="7"/>
        <v/>
      </c>
      <c r="Q489" s="15"/>
      <c r="R489" s="189"/>
      <c r="S489" s="198"/>
      <c r="T489" s="209"/>
    </row>
    <row r="490" spans="1:20" ht="15" customHeight="1" x14ac:dyDescent="0.3">
      <c r="A490" s="209"/>
      <c r="B490" s="195"/>
      <c r="C490" s="15"/>
      <c r="D490" s="15"/>
      <c r="E490" s="15"/>
      <c r="F490" s="15"/>
      <c r="G490" s="210"/>
      <c r="H490" s="15"/>
      <c r="I490" s="196"/>
      <c r="J490" s="196"/>
      <c r="K490" s="211"/>
      <c r="L490" s="189"/>
      <c r="M490" s="189"/>
      <c r="N490" s="15"/>
      <c r="O490" s="212" t="str">
        <f>IF(ISBLANK($N490),"",VLOOKUP($N490,'Clés d''affectation'!$B$3:$E$200,2,0))</f>
        <v/>
      </c>
      <c r="P490" s="213" t="str">
        <f t="shared" si="7"/>
        <v/>
      </c>
      <c r="Q490" s="15"/>
      <c r="R490" s="189"/>
      <c r="S490" s="198"/>
      <c r="T490" s="209"/>
    </row>
    <row r="491" spans="1:20" ht="15" customHeight="1" x14ac:dyDescent="0.3">
      <c r="A491" s="209"/>
      <c r="B491" s="195"/>
      <c r="C491" s="15"/>
      <c r="D491" s="15"/>
      <c r="E491" s="15"/>
      <c r="F491" s="15"/>
      <c r="G491" s="210"/>
      <c r="H491" s="15"/>
      <c r="I491" s="196"/>
      <c r="J491" s="196"/>
      <c r="K491" s="211"/>
      <c r="L491" s="189"/>
      <c r="M491" s="189"/>
      <c r="N491" s="15"/>
      <c r="O491" s="212" t="str">
        <f>IF(ISBLANK($N491),"",VLOOKUP($N491,'Clés d''affectation'!$B$3:$E$200,2,0))</f>
        <v/>
      </c>
      <c r="P491" s="213" t="str">
        <f t="shared" si="7"/>
        <v/>
      </c>
      <c r="Q491" s="15"/>
      <c r="R491" s="189"/>
      <c r="S491" s="198"/>
      <c r="T491" s="209"/>
    </row>
    <row r="492" spans="1:20" ht="15" customHeight="1" x14ac:dyDescent="0.3">
      <c r="A492" s="209"/>
      <c r="B492" s="195"/>
      <c r="C492" s="15"/>
      <c r="D492" s="15"/>
      <c r="E492" s="15"/>
      <c r="F492" s="15"/>
      <c r="G492" s="210"/>
      <c r="H492" s="15"/>
      <c r="I492" s="196"/>
      <c r="J492" s="196"/>
      <c r="K492" s="211"/>
      <c r="L492" s="189"/>
      <c r="M492" s="189"/>
      <c r="N492" s="15"/>
      <c r="O492" s="212" t="str">
        <f>IF(ISBLANK($N492),"",VLOOKUP($N492,'Clés d''affectation'!$B$3:$E$200,2,0))</f>
        <v/>
      </c>
      <c r="P492" s="213" t="str">
        <f t="shared" si="7"/>
        <v/>
      </c>
      <c r="Q492" s="15"/>
      <c r="R492" s="189"/>
      <c r="S492" s="198"/>
      <c r="T492" s="209"/>
    </row>
    <row r="493" spans="1:20" ht="15" customHeight="1" x14ac:dyDescent="0.3">
      <c r="A493" s="209"/>
      <c r="B493" s="195"/>
      <c r="C493" s="15"/>
      <c r="D493" s="15"/>
      <c r="E493" s="15"/>
      <c r="F493" s="15"/>
      <c r="G493" s="210"/>
      <c r="H493" s="15"/>
      <c r="I493" s="196"/>
      <c r="J493" s="196"/>
      <c r="K493" s="211"/>
      <c r="L493" s="189"/>
      <c r="M493" s="189"/>
      <c r="N493" s="15"/>
      <c r="O493" s="212" t="str">
        <f>IF(ISBLANK($N493),"",VLOOKUP($N493,'Clés d''affectation'!$B$3:$E$200,2,0))</f>
        <v/>
      </c>
      <c r="P493" s="213" t="str">
        <f t="shared" si="7"/>
        <v/>
      </c>
      <c r="Q493" s="15"/>
      <c r="R493" s="189"/>
      <c r="S493" s="198"/>
      <c r="T493" s="209"/>
    </row>
    <row r="494" spans="1:20" ht="15" customHeight="1" x14ac:dyDescent="0.3">
      <c r="A494" s="209"/>
      <c r="B494" s="195"/>
      <c r="C494" s="15"/>
      <c r="D494" s="15"/>
      <c r="E494" s="15"/>
      <c r="F494" s="15"/>
      <c r="G494" s="210"/>
      <c r="H494" s="15"/>
      <c r="I494" s="196"/>
      <c r="J494" s="196"/>
      <c r="K494" s="211"/>
      <c r="L494" s="189"/>
      <c r="M494" s="189"/>
      <c r="N494" s="15"/>
      <c r="O494" s="212" t="str">
        <f>IF(ISBLANK($N494),"",VLOOKUP($N494,'Clés d''affectation'!$B$3:$E$200,2,0))</f>
        <v/>
      </c>
      <c r="P494" s="213" t="str">
        <f t="shared" si="7"/>
        <v/>
      </c>
      <c r="Q494" s="15"/>
      <c r="R494" s="189"/>
      <c r="S494" s="198"/>
      <c r="T494" s="209"/>
    </row>
    <row r="495" spans="1:20" ht="15" customHeight="1" x14ac:dyDescent="0.3">
      <c r="A495" s="209"/>
      <c r="B495" s="195"/>
      <c r="C495" s="15"/>
      <c r="D495" s="15"/>
      <c r="E495" s="15"/>
      <c r="F495" s="15"/>
      <c r="G495" s="210"/>
      <c r="H495" s="15"/>
      <c r="I495" s="196"/>
      <c r="J495" s="196"/>
      <c r="K495" s="211"/>
      <c r="L495" s="189"/>
      <c r="M495" s="189"/>
      <c r="N495" s="15"/>
      <c r="O495" s="212" t="str">
        <f>IF(ISBLANK($N495),"",VLOOKUP($N495,'Clés d''affectation'!$B$3:$E$200,2,0))</f>
        <v/>
      </c>
      <c r="P495" s="213" t="str">
        <f t="shared" si="7"/>
        <v/>
      </c>
      <c r="Q495" s="15"/>
      <c r="R495" s="189"/>
      <c r="S495" s="198"/>
      <c r="T495" s="209"/>
    </row>
    <row r="496" spans="1:20" ht="15" customHeight="1" x14ac:dyDescent="0.3">
      <c r="A496" s="209"/>
      <c r="B496" s="195"/>
      <c r="C496" s="15"/>
      <c r="D496" s="15"/>
      <c r="E496" s="15"/>
      <c r="F496" s="15"/>
      <c r="G496" s="210"/>
      <c r="H496" s="15"/>
      <c r="I496" s="196"/>
      <c r="J496" s="196"/>
      <c r="K496" s="211"/>
      <c r="L496" s="189"/>
      <c r="M496" s="189"/>
      <c r="N496" s="15"/>
      <c r="O496" s="212" t="str">
        <f>IF(ISBLANK($N496),"",VLOOKUP($N496,'Clés d''affectation'!$B$3:$E$200,2,0))</f>
        <v/>
      </c>
      <c r="P496" s="213" t="str">
        <f t="shared" si="7"/>
        <v/>
      </c>
      <c r="Q496" s="15"/>
      <c r="R496" s="189"/>
      <c r="S496" s="198"/>
      <c r="T496" s="209"/>
    </row>
    <row r="497" spans="1:20" ht="15" customHeight="1" x14ac:dyDescent="0.3">
      <c r="A497" s="209"/>
      <c r="B497" s="195"/>
      <c r="C497" s="15"/>
      <c r="D497" s="15"/>
      <c r="E497" s="15"/>
      <c r="F497" s="15"/>
      <c r="G497" s="210"/>
      <c r="H497" s="15"/>
      <c r="I497" s="196"/>
      <c r="J497" s="196"/>
      <c r="K497" s="211"/>
      <c r="L497" s="189"/>
      <c r="M497" s="189"/>
      <c r="N497" s="15"/>
      <c r="O497" s="212" t="str">
        <f>IF(ISBLANK($N497),"",VLOOKUP($N497,'Clés d''affectation'!$B$3:$E$200,2,0))</f>
        <v/>
      </c>
      <c r="P497" s="213" t="str">
        <f t="shared" si="7"/>
        <v/>
      </c>
      <c r="Q497" s="15"/>
      <c r="R497" s="189"/>
      <c r="S497" s="198"/>
      <c r="T497" s="209"/>
    </row>
    <row r="498" spans="1:20" ht="15" customHeight="1" x14ac:dyDescent="0.3">
      <c r="A498" s="209"/>
      <c r="B498" s="195"/>
      <c r="C498" s="15"/>
      <c r="D498" s="15"/>
      <c r="E498" s="15"/>
      <c r="F498" s="15"/>
      <c r="G498" s="210"/>
      <c r="H498" s="15"/>
      <c r="I498" s="196"/>
      <c r="J498" s="196"/>
      <c r="K498" s="211"/>
      <c r="L498" s="189"/>
      <c r="M498" s="189"/>
      <c r="N498" s="15"/>
      <c r="O498" s="212" t="str">
        <f>IF(ISBLANK($N498),"",VLOOKUP($N498,'Clés d''affectation'!$B$3:$E$200,2,0))</f>
        <v/>
      </c>
      <c r="P498" s="213" t="str">
        <f t="shared" si="7"/>
        <v/>
      </c>
      <c r="Q498" s="15"/>
      <c r="R498" s="189"/>
      <c r="S498" s="198"/>
      <c r="T498" s="209"/>
    </row>
    <row r="499" spans="1:20" ht="15" customHeight="1" x14ac:dyDescent="0.3">
      <c r="A499" s="209"/>
      <c r="B499" s="195"/>
      <c r="C499" s="15"/>
      <c r="D499" s="15"/>
      <c r="E499" s="15"/>
      <c r="F499" s="15"/>
      <c r="G499" s="210"/>
      <c r="H499" s="15"/>
      <c r="I499" s="196"/>
      <c r="J499" s="196"/>
      <c r="K499" s="211"/>
      <c r="L499" s="189"/>
      <c r="M499" s="189"/>
      <c r="N499" s="15"/>
      <c r="O499" s="212" t="str">
        <f>IF(ISBLANK($N499),"",VLOOKUP($N499,'Clés d''affectation'!$B$3:$E$200,2,0))</f>
        <v/>
      </c>
      <c r="P499" s="213" t="str">
        <f t="shared" si="7"/>
        <v/>
      </c>
      <c r="Q499" s="15"/>
      <c r="R499" s="189"/>
      <c r="S499" s="198"/>
      <c r="T499" s="209"/>
    </row>
    <row r="500" spans="1:20" ht="15" customHeight="1" x14ac:dyDescent="0.3">
      <c r="A500" s="209"/>
      <c r="B500" s="195"/>
      <c r="C500" s="15"/>
      <c r="D500" s="15"/>
      <c r="E500" s="15"/>
      <c r="F500" s="15"/>
      <c r="G500" s="210"/>
      <c r="H500" s="15"/>
      <c r="I500" s="196"/>
      <c r="J500" s="196"/>
      <c r="K500" s="211"/>
      <c r="L500" s="189"/>
      <c r="M500" s="189"/>
      <c r="N500" s="15"/>
      <c r="O500" s="212" t="str">
        <f>IF(ISBLANK($N500),"",VLOOKUP($N500,'Clés d''affectation'!$B$3:$E$200,2,0))</f>
        <v/>
      </c>
      <c r="P500" s="213" t="str">
        <f t="shared" si="7"/>
        <v/>
      </c>
      <c r="Q500" s="15"/>
      <c r="R500" s="189"/>
      <c r="S500" s="198"/>
      <c r="T500" s="209"/>
    </row>
  </sheetData>
  <sheetProtection algorithmName="SHA-512" hashValue="qY583B46MD1g5HgzU32t6ipZrAWgYLvK/Ll/uzUvO2X+4Nohrt7GMBLNsfn4Tm0R4a2EZgjxb74nF3WOc8Brvw==" saltValue="sCUwmH3P8XXjt4lOaTd+zQ==" spinCount="100000" sheet="1" formatCells="0" formatColumns="0" formatRows="0" deleteRows="0" sort="0" autoFilter="0" pivotTables="0"/>
  <autoFilter ref="B1:T301" xr:uid="{A8CC3499-417F-472E-966C-1D6B51BF1D9A}"/>
  <dataValidations xWindow="98" yWindow="371" count="4">
    <dataValidation allowBlank="1" sqref="R2:R500 G2:H500 K2:M500" xr:uid="{2B0D82FF-8FDE-485A-8CA5-8CA48C9F0852}"/>
    <dataValidation type="list" allowBlank="1" showInputMessage="1" showErrorMessage="1" promptTitle="Menu déroulant" prompt="Type de co-financement" sqref="Q2:Q500" xr:uid="{62746270-8250-4F1A-8BC4-5CD5B73CC677}">
      <formula1>_Financement</formula1>
    </dataValidation>
    <dataValidation type="list" showInputMessage="1" showErrorMessage="1" errorTitle="Menu déroulant" error="Merci d'utiliser le menu déroulant." promptTitle="Menu déroulant" prompt="Type de dépense" sqref="D2:D500" xr:uid="{91B9A551-1C5F-4214-AC7B-C7C5AC8C8EFA}">
      <formula1>_CoûtsRéels</formula1>
    </dataValidation>
    <dataValidation type="date" operator="greaterThan" allowBlank="1" showInputMessage="1" showErrorMessage="1" error="Format date jj-mm-aa" promptTitle="Date" sqref="I2:J500" xr:uid="{2B1F1EFC-DD21-4056-A1FB-5523234FEF35}">
      <formula1>1</formula1>
    </dataValidation>
  </dataValidations>
  <pageMargins left="0.23622047244094491" right="0.23622047244094491" top="0.74803149606299213" bottom="0.74803149606299213" header="0.31496062992125984" footer="0.31496062992125984"/>
  <pageSetup paperSize="9" scale="68" fitToWidth="2" fitToHeight="0" pageOrder="overThenDown" orientation="landscape" horizontalDpi="4294967295" verticalDpi="4294967295" r:id="rId1"/>
  <headerFooter>
    <oddHeader>&amp;C&amp;"-,Gras"&amp;14&amp;U&amp;A</oddHeader>
    <oddFooter>&amp;L&amp;"Arial Narrow,Normal"&amp;10Imprimé le : &amp;D
Page : &amp;P / &amp;N&amp;R&amp;"Arial Narrow,Normal"&amp;10&amp;Z&amp;F
Feuille : 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98" yWindow="371" count="1">
        <x14:dataValidation type="list" showErrorMessage="1" errorTitle="Attention" error="Merci d'utiliser le menu déroulant" promptTitle="Menu déroulant" prompt="Merci d'utiliser le menu déroulant" xr:uid="{AD19424D-2EAB-4389-987B-6121B71CD027}">
          <x14:formula1>
            <xm:f>'Clés d''affectation'!$B$3:$B$200</xm:f>
          </x14:formula1>
          <xm:sqref>N2:N500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AE5A-8CB2-43D3-9B34-27FF6FD45378}">
  <sheetPr codeName="Feuil7">
    <tabColor theme="5" tint="0.79998168889431442"/>
    <pageSetUpPr fitToPage="1"/>
  </sheetPr>
  <dimension ref="A1:H101"/>
  <sheetViews>
    <sheetView showGridLines="0" zoomScale="70" zoomScaleNormal="70" zoomScaleSheetLayoutView="100" workbookViewId="0">
      <pane xSplit="2" ySplit="1" topLeftCell="C2" activePane="bottomRight" state="frozenSplit"/>
      <selection activeCell="K17" sqref="K17"/>
      <selection pane="topRight" activeCell="K17" sqref="K17"/>
      <selection pane="bottomLeft" activeCell="K17" sqref="K17"/>
      <selection pane="bottomRight" activeCell="K17" sqref="K17"/>
    </sheetView>
  </sheetViews>
  <sheetFormatPr baseColWidth="10" defaultColWidth="0" defaultRowHeight="15.6" x14ac:dyDescent="0.3"/>
  <cols>
    <col min="1" max="1" width="11.44140625" style="2" customWidth="1"/>
    <col min="2" max="2" width="14.33203125" style="2" bestFit="1" customWidth="1"/>
    <col min="3" max="3" width="19" style="2" bestFit="1" customWidth="1"/>
    <col min="4" max="4" width="17.21875" style="2" customWidth="1"/>
    <col min="5" max="5" width="13.33203125" style="2" customWidth="1"/>
    <col min="6" max="6" width="23.77734375" style="2" customWidth="1"/>
    <col min="7" max="7" width="32.33203125" style="2" bestFit="1" customWidth="1"/>
    <col min="8" max="8" width="27.6640625" style="2" customWidth="1"/>
    <col min="9" max="16384" width="11.44140625" style="2" hidden="1"/>
  </cols>
  <sheetData>
    <row r="1" spans="1:8" ht="70.95" customHeight="1" x14ac:dyDescent="0.3">
      <c r="A1" s="82" t="s">
        <v>132</v>
      </c>
      <c r="B1" s="5" t="s">
        <v>120</v>
      </c>
      <c r="C1" s="6" t="s">
        <v>123</v>
      </c>
      <c r="D1" s="6" t="s">
        <v>24</v>
      </c>
      <c r="E1" s="6" t="s">
        <v>25</v>
      </c>
      <c r="F1" s="6" t="s">
        <v>95</v>
      </c>
      <c r="G1" s="6" t="s">
        <v>122</v>
      </c>
      <c r="H1" s="82" t="s">
        <v>133</v>
      </c>
    </row>
    <row r="2" spans="1:8" x14ac:dyDescent="0.3">
      <c r="A2" s="83"/>
      <c r="B2" s="118"/>
      <c r="C2" s="134"/>
      <c r="D2" s="7">
        <v>0</v>
      </c>
      <c r="E2" s="8"/>
      <c r="F2" s="9">
        <f>(D2*E2)</f>
        <v>0</v>
      </c>
      <c r="G2" s="215"/>
      <c r="H2" s="83"/>
    </row>
    <row r="3" spans="1:8" x14ac:dyDescent="0.3">
      <c r="A3" s="84"/>
      <c r="B3" s="10"/>
      <c r="C3" s="34"/>
      <c r="D3" s="7"/>
      <c r="E3" s="8"/>
      <c r="F3" s="9">
        <f t="shared" ref="F3:F66" si="0">(D3*E3)</f>
        <v>0</v>
      </c>
      <c r="G3" s="215"/>
      <c r="H3" s="84"/>
    </row>
    <row r="4" spans="1:8" x14ac:dyDescent="0.3">
      <c r="A4" s="84"/>
      <c r="B4" s="10"/>
      <c r="C4" s="34"/>
      <c r="D4" s="7"/>
      <c r="E4" s="8"/>
      <c r="F4" s="9">
        <f t="shared" si="0"/>
        <v>0</v>
      </c>
      <c r="G4" s="215"/>
      <c r="H4" s="84"/>
    </row>
    <row r="5" spans="1:8" x14ac:dyDescent="0.3">
      <c r="A5" s="84"/>
      <c r="B5" s="10"/>
      <c r="C5" s="34"/>
      <c r="D5" s="7"/>
      <c r="E5" s="8"/>
      <c r="F5" s="9">
        <f t="shared" si="0"/>
        <v>0</v>
      </c>
      <c r="G5" s="215"/>
      <c r="H5" s="84"/>
    </row>
    <row r="6" spans="1:8" x14ac:dyDescent="0.3">
      <c r="A6" s="84"/>
      <c r="B6" s="10"/>
      <c r="C6" s="34"/>
      <c r="D6" s="7"/>
      <c r="E6" s="8"/>
      <c r="F6" s="9">
        <f t="shared" si="0"/>
        <v>0</v>
      </c>
      <c r="G6" s="215"/>
      <c r="H6" s="84"/>
    </row>
    <row r="7" spans="1:8" x14ac:dyDescent="0.3">
      <c r="A7" s="84"/>
      <c r="B7" s="10"/>
      <c r="C7" s="34"/>
      <c r="D7" s="7"/>
      <c r="E7" s="8"/>
      <c r="F7" s="9">
        <f t="shared" si="0"/>
        <v>0</v>
      </c>
      <c r="G7" s="215"/>
      <c r="H7" s="84"/>
    </row>
    <row r="8" spans="1:8" x14ac:dyDescent="0.3">
      <c r="A8" s="84"/>
      <c r="B8" s="10"/>
      <c r="C8" s="34"/>
      <c r="D8" s="7"/>
      <c r="E8" s="8"/>
      <c r="F8" s="9">
        <f t="shared" si="0"/>
        <v>0</v>
      </c>
      <c r="G8" s="215"/>
      <c r="H8" s="84"/>
    </row>
    <row r="9" spans="1:8" x14ac:dyDescent="0.3">
      <c r="A9" s="84"/>
      <c r="B9" s="10"/>
      <c r="C9" s="34"/>
      <c r="D9" s="7"/>
      <c r="E9" s="8"/>
      <c r="F9" s="9">
        <f t="shared" si="0"/>
        <v>0</v>
      </c>
      <c r="G9" s="215"/>
      <c r="H9" s="84"/>
    </row>
    <row r="10" spans="1:8" x14ac:dyDescent="0.3">
      <c r="A10" s="84"/>
      <c r="B10" s="10"/>
      <c r="C10" s="34"/>
      <c r="D10" s="7"/>
      <c r="E10" s="8"/>
      <c r="F10" s="9">
        <f t="shared" si="0"/>
        <v>0</v>
      </c>
      <c r="G10" s="215"/>
      <c r="H10" s="84"/>
    </row>
    <row r="11" spans="1:8" x14ac:dyDescent="0.3">
      <c r="A11" s="84"/>
      <c r="B11" s="10"/>
      <c r="C11" s="34"/>
      <c r="D11" s="7"/>
      <c r="E11" s="8"/>
      <c r="F11" s="9">
        <f t="shared" si="0"/>
        <v>0</v>
      </c>
      <c r="G11" s="215"/>
      <c r="H11" s="84"/>
    </row>
    <row r="12" spans="1:8" x14ac:dyDescent="0.3">
      <c r="A12" s="84"/>
      <c r="B12" s="10"/>
      <c r="C12" s="34"/>
      <c r="D12" s="7"/>
      <c r="E12" s="8"/>
      <c r="F12" s="9">
        <f t="shared" si="0"/>
        <v>0</v>
      </c>
      <c r="G12" s="215"/>
      <c r="H12" s="84"/>
    </row>
    <row r="13" spans="1:8" x14ac:dyDescent="0.3">
      <c r="A13" s="84"/>
      <c r="B13" s="10"/>
      <c r="C13" s="34"/>
      <c r="D13" s="7"/>
      <c r="E13" s="8"/>
      <c r="F13" s="9">
        <f t="shared" si="0"/>
        <v>0</v>
      </c>
      <c r="G13" s="215"/>
      <c r="H13" s="84"/>
    </row>
    <row r="14" spans="1:8" x14ac:dyDescent="0.3">
      <c r="A14" s="84"/>
      <c r="B14" s="10"/>
      <c r="C14" s="34"/>
      <c r="D14" s="7"/>
      <c r="E14" s="8"/>
      <c r="F14" s="9">
        <f t="shared" si="0"/>
        <v>0</v>
      </c>
      <c r="G14" s="215"/>
      <c r="H14" s="84"/>
    </row>
    <row r="15" spans="1:8" x14ac:dyDescent="0.3">
      <c r="A15" s="84"/>
      <c r="B15" s="10"/>
      <c r="C15" s="34"/>
      <c r="D15" s="7"/>
      <c r="E15" s="8"/>
      <c r="F15" s="9">
        <f t="shared" si="0"/>
        <v>0</v>
      </c>
      <c r="G15" s="215"/>
      <c r="H15" s="84"/>
    </row>
    <row r="16" spans="1:8" x14ac:dyDescent="0.3">
      <c r="A16" s="84"/>
      <c r="B16" s="10"/>
      <c r="C16" s="34"/>
      <c r="D16" s="7"/>
      <c r="E16" s="8"/>
      <c r="F16" s="9">
        <f t="shared" si="0"/>
        <v>0</v>
      </c>
      <c r="G16" s="215"/>
      <c r="H16" s="84"/>
    </row>
    <row r="17" spans="1:8" x14ac:dyDescent="0.3">
      <c r="A17" s="84"/>
      <c r="B17" s="10"/>
      <c r="C17" s="34"/>
      <c r="D17" s="7"/>
      <c r="E17" s="8"/>
      <c r="F17" s="9">
        <f t="shared" si="0"/>
        <v>0</v>
      </c>
      <c r="G17" s="215"/>
      <c r="H17" s="84"/>
    </row>
    <row r="18" spans="1:8" x14ac:dyDescent="0.3">
      <c r="A18" s="84"/>
      <c r="B18" s="10"/>
      <c r="C18" s="34"/>
      <c r="D18" s="7"/>
      <c r="E18" s="8"/>
      <c r="F18" s="9">
        <f t="shared" si="0"/>
        <v>0</v>
      </c>
      <c r="G18" s="215"/>
      <c r="H18" s="84"/>
    </row>
    <row r="19" spans="1:8" x14ac:dyDescent="0.3">
      <c r="A19" s="84"/>
      <c r="B19" s="10"/>
      <c r="C19" s="34"/>
      <c r="D19" s="7"/>
      <c r="E19" s="8"/>
      <c r="F19" s="9">
        <f t="shared" si="0"/>
        <v>0</v>
      </c>
      <c r="G19" s="215"/>
      <c r="H19" s="84"/>
    </row>
    <row r="20" spans="1:8" x14ac:dyDescent="0.3">
      <c r="A20" s="84"/>
      <c r="B20" s="10"/>
      <c r="C20" s="34"/>
      <c r="D20" s="7"/>
      <c r="E20" s="8"/>
      <c r="F20" s="9">
        <f t="shared" si="0"/>
        <v>0</v>
      </c>
      <c r="G20" s="215"/>
      <c r="H20" s="84"/>
    </row>
    <row r="21" spans="1:8" x14ac:dyDescent="0.3">
      <c r="A21" s="84"/>
      <c r="B21" s="10"/>
      <c r="C21" s="34"/>
      <c r="D21" s="7"/>
      <c r="E21" s="8"/>
      <c r="F21" s="9">
        <f t="shared" si="0"/>
        <v>0</v>
      </c>
      <c r="G21" s="215"/>
      <c r="H21" s="84"/>
    </row>
    <row r="22" spans="1:8" x14ac:dyDescent="0.3">
      <c r="A22" s="84"/>
      <c r="B22" s="10"/>
      <c r="C22" s="34"/>
      <c r="D22" s="7"/>
      <c r="E22" s="8"/>
      <c r="F22" s="9">
        <f t="shared" si="0"/>
        <v>0</v>
      </c>
      <c r="G22" s="215"/>
      <c r="H22" s="84"/>
    </row>
    <row r="23" spans="1:8" x14ac:dyDescent="0.3">
      <c r="A23" s="84"/>
      <c r="B23" s="10"/>
      <c r="C23" s="34"/>
      <c r="D23" s="7"/>
      <c r="E23" s="8"/>
      <c r="F23" s="9">
        <f t="shared" si="0"/>
        <v>0</v>
      </c>
      <c r="G23" s="215"/>
      <c r="H23" s="84"/>
    </row>
    <row r="24" spans="1:8" x14ac:dyDescent="0.3">
      <c r="A24" s="84"/>
      <c r="B24" s="10"/>
      <c r="C24" s="34"/>
      <c r="D24" s="7"/>
      <c r="E24" s="8"/>
      <c r="F24" s="9">
        <f t="shared" si="0"/>
        <v>0</v>
      </c>
      <c r="G24" s="215"/>
      <c r="H24" s="84"/>
    </row>
    <row r="25" spans="1:8" x14ac:dyDescent="0.3">
      <c r="A25" s="84"/>
      <c r="B25" s="10"/>
      <c r="C25" s="34"/>
      <c r="D25" s="7"/>
      <c r="E25" s="8"/>
      <c r="F25" s="9">
        <f t="shared" si="0"/>
        <v>0</v>
      </c>
      <c r="G25" s="215"/>
      <c r="H25" s="84"/>
    </row>
    <row r="26" spans="1:8" x14ac:dyDescent="0.3">
      <c r="A26" s="84"/>
      <c r="B26" s="10"/>
      <c r="C26" s="34"/>
      <c r="D26" s="7"/>
      <c r="E26" s="8"/>
      <c r="F26" s="9">
        <f t="shared" si="0"/>
        <v>0</v>
      </c>
      <c r="G26" s="215"/>
      <c r="H26" s="84"/>
    </row>
    <row r="27" spans="1:8" x14ac:dyDescent="0.3">
      <c r="A27" s="84"/>
      <c r="B27" s="10"/>
      <c r="C27" s="34"/>
      <c r="D27" s="7"/>
      <c r="E27" s="8"/>
      <c r="F27" s="9">
        <f t="shared" si="0"/>
        <v>0</v>
      </c>
      <c r="G27" s="215"/>
      <c r="H27" s="217"/>
    </row>
    <row r="28" spans="1:8" x14ac:dyDescent="0.3">
      <c r="A28" s="84"/>
      <c r="B28" s="10"/>
      <c r="C28" s="34"/>
      <c r="D28" s="7"/>
      <c r="E28" s="8"/>
      <c r="F28" s="9">
        <f t="shared" si="0"/>
        <v>0</v>
      </c>
      <c r="G28" s="215"/>
      <c r="H28" s="217"/>
    </row>
    <row r="29" spans="1:8" x14ac:dyDescent="0.3">
      <c r="A29" s="84"/>
      <c r="B29" s="10"/>
      <c r="C29" s="34"/>
      <c r="D29" s="7"/>
      <c r="E29" s="8"/>
      <c r="F29" s="9">
        <f t="shared" si="0"/>
        <v>0</v>
      </c>
      <c r="G29" s="215"/>
      <c r="H29" s="217"/>
    </row>
    <row r="30" spans="1:8" x14ac:dyDescent="0.3">
      <c r="A30" s="84"/>
      <c r="B30" s="10"/>
      <c r="C30" s="34"/>
      <c r="D30" s="7"/>
      <c r="E30" s="8"/>
      <c r="F30" s="9">
        <f t="shared" si="0"/>
        <v>0</v>
      </c>
      <c r="G30" s="215"/>
      <c r="H30" s="217"/>
    </row>
    <row r="31" spans="1:8" x14ac:dyDescent="0.3">
      <c r="A31" s="84"/>
      <c r="B31" s="10"/>
      <c r="C31" s="34"/>
      <c r="D31" s="7"/>
      <c r="E31" s="8"/>
      <c r="F31" s="9">
        <f t="shared" si="0"/>
        <v>0</v>
      </c>
      <c r="G31" s="215"/>
      <c r="H31" s="217"/>
    </row>
    <row r="32" spans="1:8" x14ac:dyDescent="0.3">
      <c r="A32" s="84"/>
      <c r="B32" s="10"/>
      <c r="C32" s="34"/>
      <c r="D32" s="7"/>
      <c r="E32" s="8"/>
      <c r="F32" s="9">
        <f t="shared" si="0"/>
        <v>0</v>
      </c>
      <c r="G32" s="215"/>
      <c r="H32" s="217"/>
    </row>
    <row r="33" spans="1:8" x14ac:dyDescent="0.3">
      <c r="A33" s="84"/>
      <c r="B33" s="10"/>
      <c r="C33" s="34"/>
      <c r="D33" s="7"/>
      <c r="E33" s="8"/>
      <c r="F33" s="9">
        <f t="shared" si="0"/>
        <v>0</v>
      </c>
      <c r="G33" s="215"/>
      <c r="H33" s="84"/>
    </row>
    <row r="34" spans="1:8" x14ac:dyDescent="0.3">
      <c r="A34" s="84"/>
      <c r="B34" s="10"/>
      <c r="C34" s="34"/>
      <c r="D34" s="7"/>
      <c r="E34" s="8"/>
      <c r="F34" s="9">
        <f t="shared" si="0"/>
        <v>0</v>
      </c>
      <c r="G34" s="215"/>
      <c r="H34" s="84"/>
    </row>
    <row r="35" spans="1:8" x14ac:dyDescent="0.3">
      <c r="A35" s="84"/>
      <c r="B35" s="10"/>
      <c r="C35" s="34"/>
      <c r="D35" s="7"/>
      <c r="E35" s="8"/>
      <c r="F35" s="9">
        <f t="shared" si="0"/>
        <v>0</v>
      </c>
      <c r="G35" s="215"/>
      <c r="H35" s="84"/>
    </row>
    <row r="36" spans="1:8" x14ac:dyDescent="0.3">
      <c r="A36" s="84"/>
      <c r="B36" s="10"/>
      <c r="C36" s="34"/>
      <c r="D36" s="7"/>
      <c r="E36" s="8"/>
      <c r="F36" s="9">
        <f t="shared" si="0"/>
        <v>0</v>
      </c>
      <c r="G36" s="215"/>
      <c r="H36" s="84"/>
    </row>
    <row r="37" spans="1:8" x14ac:dyDescent="0.3">
      <c r="A37" s="84"/>
      <c r="B37" s="10"/>
      <c r="C37" s="34"/>
      <c r="D37" s="7"/>
      <c r="E37" s="8"/>
      <c r="F37" s="9">
        <f t="shared" si="0"/>
        <v>0</v>
      </c>
      <c r="G37" s="215"/>
      <c r="H37" s="84"/>
    </row>
    <row r="38" spans="1:8" x14ac:dyDescent="0.3">
      <c r="A38" s="84"/>
      <c r="B38" s="10"/>
      <c r="C38" s="34"/>
      <c r="D38" s="7"/>
      <c r="E38" s="8"/>
      <c r="F38" s="9">
        <f t="shared" si="0"/>
        <v>0</v>
      </c>
      <c r="G38" s="215"/>
      <c r="H38" s="84"/>
    </row>
    <row r="39" spans="1:8" x14ac:dyDescent="0.3">
      <c r="A39" s="84"/>
      <c r="B39" s="10"/>
      <c r="C39" s="34"/>
      <c r="D39" s="7"/>
      <c r="E39" s="8"/>
      <c r="F39" s="9">
        <f t="shared" si="0"/>
        <v>0</v>
      </c>
      <c r="G39" s="215"/>
      <c r="H39" s="84"/>
    </row>
    <row r="40" spans="1:8" x14ac:dyDescent="0.3">
      <c r="A40" s="84"/>
      <c r="B40" s="10"/>
      <c r="C40" s="34"/>
      <c r="D40" s="7"/>
      <c r="E40" s="8"/>
      <c r="F40" s="9">
        <f t="shared" si="0"/>
        <v>0</v>
      </c>
      <c r="G40" s="215"/>
      <c r="H40" s="84"/>
    </row>
    <row r="41" spans="1:8" x14ac:dyDescent="0.3">
      <c r="A41" s="84"/>
      <c r="B41" s="10"/>
      <c r="C41" s="34"/>
      <c r="D41" s="7"/>
      <c r="E41" s="8"/>
      <c r="F41" s="9">
        <f t="shared" si="0"/>
        <v>0</v>
      </c>
      <c r="G41" s="215"/>
      <c r="H41" s="84"/>
    </row>
    <row r="42" spans="1:8" x14ac:dyDescent="0.3">
      <c r="A42" s="84"/>
      <c r="B42" s="10"/>
      <c r="C42" s="34"/>
      <c r="D42" s="7"/>
      <c r="E42" s="8"/>
      <c r="F42" s="9">
        <f t="shared" si="0"/>
        <v>0</v>
      </c>
      <c r="G42" s="215"/>
      <c r="H42" s="84"/>
    </row>
    <row r="43" spans="1:8" x14ac:dyDescent="0.3">
      <c r="A43" s="84"/>
      <c r="B43" s="10"/>
      <c r="C43" s="34"/>
      <c r="D43" s="7"/>
      <c r="E43" s="8"/>
      <c r="F43" s="9">
        <f t="shared" si="0"/>
        <v>0</v>
      </c>
      <c r="G43" s="215"/>
      <c r="H43" s="84"/>
    </row>
    <row r="44" spans="1:8" x14ac:dyDescent="0.3">
      <c r="A44" s="84"/>
      <c r="B44" s="10"/>
      <c r="C44" s="34"/>
      <c r="D44" s="7"/>
      <c r="E44" s="8"/>
      <c r="F44" s="9">
        <f t="shared" si="0"/>
        <v>0</v>
      </c>
      <c r="G44" s="215"/>
      <c r="H44" s="84"/>
    </row>
    <row r="45" spans="1:8" x14ac:dyDescent="0.3">
      <c r="A45" s="84"/>
      <c r="B45" s="10"/>
      <c r="C45" s="34"/>
      <c r="D45" s="7"/>
      <c r="E45" s="8"/>
      <c r="F45" s="9">
        <f t="shared" si="0"/>
        <v>0</v>
      </c>
      <c r="G45" s="215"/>
      <c r="H45" s="84"/>
    </row>
    <row r="46" spans="1:8" x14ac:dyDescent="0.3">
      <c r="A46" s="84"/>
      <c r="B46" s="10"/>
      <c r="C46" s="34"/>
      <c r="D46" s="7"/>
      <c r="E46" s="8"/>
      <c r="F46" s="9">
        <f t="shared" si="0"/>
        <v>0</v>
      </c>
      <c r="G46" s="215"/>
      <c r="H46" s="84"/>
    </row>
    <row r="47" spans="1:8" x14ac:dyDescent="0.3">
      <c r="A47" s="84"/>
      <c r="B47" s="10"/>
      <c r="C47" s="34"/>
      <c r="D47" s="7"/>
      <c r="E47" s="8"/>
      <c r="F47" s="9">
        <f t="shared" si="0"/>
        <v>0</v>
      </c>
      <c r="G47" s="215"/>
      <c r="H47" s="84"/>
    </row>
    <row r="48" spans="1:8" x14ac:dyDescent="0.3">
      <c r="A48" s="84"/>
      <c r="B48" s="10"/>
      <c r="C48" s="34"/>
      <c r="D48" s="7"/>
      <c r="E48" s="8"/>
      <c r="F48" s="9">
        <f t="shared" si="0"/>
        <v>0</v>
      </c>
      <c r="G48" s="215"/>
      <c r="H48" s="84"/>
    </row>
    <row r="49" spans="1:8" x14ac:dyDescent="0.3">
      <c r="A49" s="84"/>
      <c r="B49" s="10"/>
      <c r="C49" s="34"/>
      <c r="D49" s="7"/>
      <c r="E49" s="8"/>
      <c r="F49" s="9">
        <f t="shared" si="0"/>
        <v>0</v>
      </c>
      <c r="G49" s="215"/>
      <c r="H49" s="84"/>
    </row>
    <row r="50" spans="1:8" x14ac:dyDescent="0.3">
      <c r="A50" s="84"/>
      <c r="B50" s="10"/>
      <c r="C50" s="34"/>
      <c r="D50" s="7"/>
      <c r="E50" s="8"/>
      <c r="F50" s="9">
        <f t="shared" si="0"/>
        <v>0</v>
      </c>
      <c r="G50" s="215"/>
      <c r="H50" s="84"/>
    </row>
    <row r="51" spans="1:8" x14ac:dyDescent="0.3">
      <c r="A51" s="84"/>
      <c r="B51" s="10"/>
      <c r="C51" s="34"/>
      <c r="D51" s="7"/>
      <c r="E51" s="8"/>
      <c r="F51" s="9">
        <f t="shared" si="0"/>
        <v>0</v>
      </c>
      <c r="G51" s="215"/>
      <c r="H51" s="84"/>
    </row>
    <row r="52" spans="1:8" x14ac:dyDescent="0.3">
      <c r="A52" s="84"/>
      <c r="B52" s="10"/>
      <c r="C52" s="34"/>
      <c r="D52" s="7"/>
      <c r="E52" s="8"/>
      <c r="F52" s="9">
        <f t="shared" si="0"/>
        <v>0</v>
      </c>
      <c r="G52" s="215"/>
      <c r="H52" s="84"/>
    </row>
    <row r="53" spans="1:8" x14ac:dyDescent="0.3">
      <c r="A53" s="84"/>
      <c r="B53" s="10"/>
      <c r="C53" s="34"/>
      <c r="D53" s="7"/>
      <c r="E53" s="8"/>
      <c r="F53" s="9">
        <f t="shared" si="0"/>
        <v>0</v>
      </c>
      <c r="G53" s="215"/>
      <c r="H53" s="84"/>
    </row>
    <row r="54" spans="1:8" x14ac:dyDescent="0.3">
      <c r="A54" s="84"/>
      <c r="B54" s="10"/>
      <c r="C54" s="34"/>
      <c r="D54" s="7"/>
      <c r="E54" s="8"/>
      <c r="F54" s="9">
        <f t="shared" si="0"/>
        <v>0</v>
      </c>
      <c r="G54" s="215"/>
      <c r="H54" s="84"/>
    </row>
    <row r="55" spans="1:8" x14ac:dyDescent="0.3">
      <c r="A55" s="84"/>
      <c r="B55" s="10"/>
      <c r="C55" s="34"/>
      <c r="D55" s="7"/>
      <c r="E55" s="8"/>
      <c r="F55" s="9">
        <f t="shared" si="0"/>
        <v>0</v>
      </c>
      <c r="G55" s="215"/>
      <c r="H55" s="84"/>
    </row>
    <row r="56" spans="1:8" x14ac:dyDescent="0.3">
      <c r="A56" s="84"/>
      <c r="B56" s="10"/>
      <c r="C56" s="34"/>
      <c r="D56" s="7"/>
      <c r="E56" s="8"/>
      <c r="F56" s="9">
        <f t="shared" si="0"/>
        <v>0</v>
      </c>
      <c r="G56" s="215"/>
      <c r="H56" s="84"/>
    </row>
    <row r="57" spans="1:8" x14ac:dyDescent="0.3">
      <c r="A57" s="84"/>
      <c r="B57" s="10"/>
      <c r="C57" s="34"/>
      <c r="D57" s="7"/>
      <c r="E57" s="8"/>
      <c r="F57" s="9">
        <f t="shared" si="0"/>
        <v>0</v>
      </c>
      <c r="G57" s="215"/>
      <c r="H57" s="84"/>
    </row>
    <row r="58" spans="1:8" x14ac:dyDescent="0.3">
      <c r="A58" s="84"/>
      <c r="B58" s="10"/>
      <c r="C58" s="34"/>
      <c r="D58" s="7"/>
      <c r="E58" s="8"/>
      <c r="F58" s="9">
        <f t="shared" si="0"/>
        <v>0</v>
      </c>
      <c r="G58" s="215"/>
      <c r="H58" s="84"/>
    </row>
    <row r="59" spans="1:8" x14ac:dyDescent="0.3">
      <c r="A59" s="84"/>
      <c r="B59" s="10"/>
      <c r="C59" s="34"/>
      <c r="D59" s="7"/>
      <c r="E59" s="8"/>
      <c r="F59" s="9">
        <f t="shared" si="0"/>
        <v>0</v>
      </c>
      <c r="G59" s="215"/>
      <c r="H59" s="84"/>
    </row>
    <row r="60" spans="1:8" x14ac:dyDescent="0.3">
      <c r="A60" s="84"/>
      <c r="B60" s="10"/>
      <c r="C60" s="34"/>
      <c r="D60" s="7"/>
      <c r="E60" s="8"/>
      <c r="F60" s="9">
        <f t="shared" si="0"/>
        <v>0</v>
      </c>
      <c r="G60" s="215"/>
      <c r="H60" s="84"/>
    </row>
    <row r="61" spans="1:8" x14ac:dyDescent="0.3">
      <c r="A61" s="84"/>
      <c r="B61" s="10"/>
      <c r="C61" s="34"/>
      <c r="D61" s="7"/>
      <c r="E61" s="8"/>
      <c r="F61" s="9">
        <f t="shared" si="0"/>
        <v>0</v>
      </c>
      <c r="G61" s="215"/>
      <c r="H61" s="84"/>
    </row>
    <row r="62" spans="1:8" x14ac:dyDescent="0.3">
      <c r="A62" s="84"/>
      <c r="B62" s="10"/>
      <c r="C62" s="34"/>
      <c r="D62" s="7"/>
      <c r="E62" s="8"/>
      <c r="F62" s="9">
        <f t="shared" si="0"/>
        <v>0</v>
      </c>
      <c r="G62" s="215"/>
      <c r="H62" s="84"/>
    </row>
    <row r="63" spans="1:8" x14ac:dyDescent="0.3">
      <c r="A63" s="84"/>
      <c r="B63" s="10"/>
      <c r="C63" s="34"/>
      <c r="D63" s="7"/>
      <c r="E63" s="8"/>
      <c r="F63" s="9">
        <f t="shared" si="0"/>
        <v>0</v>
      </c>
      <c r="G63" s="215"/>
      <c r="H63" s="84"/>
    </row>
    <row r="64" spans="1:8" x14ac:dyDescent="0.3">
      <c r="A64" s="84"/>
      <c r="B64" s="10"/>
      <c r="C64" s="34"/>
      <c r="D64" s="7"/>
      <c r="E64" s="8"/>
      <c r="F64" s="9">
        <f t="shared" si="0"/>
        <v>0</v>
      </c>
      <c r="G64" s="215"/>
      <c r="H64" s="84"/>
    </row>
    <row r="65" spans="1:8" x14ac:dyDescent="0.3">
      <c r="A65" s="84"/>
      <c r="B65" s="10"/>
      <c r="C65" s="34"/>
      <c r="D65" s="7"/>
      <c r="E65" s="8"/>
      <c r="F65" s="9">
        <f t="shared" si="0"/>
        <v>0</v>
      </c>
      <c r="G65" s="215"/>
      <c r="H65" s="84"/>
    </row>
    <row r="66" spans="1:8" x14ac:dyDescent="0.3">
      <c r="A66" s="84"/>
      <c r="B66" s="10"/>
      <c r="C66" s="34"/>
      <c r="D66" s="7"/>
      <c r="E66" s="8"/>
      <c r="F66" s="9">
        <f t="shared" si="0"/>
        <v>0</v>
      </c>
      <c r="G66" s="215"/>
      <c r="H66" s="84"/>
    </row>
    <row r="67" spans="1:8" x14ac:dyDescent="0.3">
      <c r="A67" s="84"/>
      <c r="B67" s="10"/>
      <c r="C67" s="34"/>
      <c r="D67" s="7"/>
      <c r="E67" s="8"/>
      <c r="F67" s="9">
        <f t="shared" ref="F67:F101" si="1">(D67*E67)</f>
        <v>0</v>
      </c>
      <c r="G67" s="215"/>
      <c r="H67" s="84"/>
    </row>
    <row r="68" spans="1:8" x14ac:dyDescent="0.3">
      <c r="A68" s="84"/>
      <c r="B68" s="10"/>
      <c r="C68" s="34"/>
      <c r="D68" s="7"/>
      <c r="E68" s="8"/>
      <c r="F68" s="9">
        <f t="shared" si="1"/>
        <v>0</v>
      </c>
      <c r="G68" s="215"/>
      <c r="H68" s="84"/>
    </row>
    <row r="69" spans="1:8" x14ac:dyDescent="0.3">
      <c r="A69" s="84"/>
      <c r="B69" s="10"/>
      <c r="C69" s="34"/>
      <c r="D69" s="7"/>
      <c r="E69" s="8"/>
      <c r="F69" s="9">
        <f t="shared" si="1"/>
        <v>0</v>
      </c>
      <c r="G69" s="215"/>
      <c r="H69" s="84"/>
    </row>
    <row r="70" spans="1:8" x14ac:dyDescent="0.3">
      <c r="A70" s="84"/>
      <c r="B70" s="10"/>
      <c r="C70" s="34"/>
      <c r="D70" s="7"/>
      <c r="E70" s="8"/>
      <c r="F70" s="9">
        <f t="shared" si="1"/>
        <v>0</v>
      </c>
      <c r="G70" s="215"/>
      <c r="H70" s="84"/>
    </row>
    <row r="71" spans="1:8" x14ac:dyDescent="0.3">
      <c r="A71" s="84"/>
      <c r="B71" s="10"/>
      <c r="C71" s="34"/>
      <c r="D71" s="7"/>
      <c r="E71" s="8"/>
      <c r="F71" s="9">
        <f t="shared" si="1"/>
        <v>0</v>
      </c>
      <c r="G71" s="215"/>
      <c r="H71" s="84"/>
    </row>
    <row r="72" spans="1:8" x14ac:dyDescent="0.3">
      <c r="A72" s="84"/>
      <c r="B72" s="10"/>
      <c r="C72" s="34"/>
      <c r="D72" s="7"/>
      <c r="E72" s="8"/>
      <c r="F72" s="9">
        <f t="shared" si="1"/>
        <v>0</v>
      </c>
      <c r="G72" s="215"/>
      <c r="H72" s="84"/>
    </row>
    <row r="73" spans="1:8" x14ac:dyDescent="0.3">
      <c r="A73" s="84"/>
      <c r="B73" s="10"/>
      <c r="C73" s="34"/>
      <c r="D73" s="7"/>
      <c r="E73" s="8"/>
      <c r="F73" s="9">
        <f t="shared" si="1"/>
        <v>0</v>
      </c>
      <c r="G73" s="215"/>
      <c r="H73" s="84"/>
    </row>
    <row r="74" spans="1:8" x14ac:dyDescent="0.3">
      <c r="A74" s="84"/>
      <c r="B74" s="10"/>
      <c r="C74" s="34"/>
      <c r="D74" s="7"/>
      <c r="E74" s="8"/>
      <c r="F74" s="9">
        <f t="shared" si="1"/>
        <v>0</v>
      </c>
      <c r="G74" s="215"/>
      <c r="H74" s="84"/>
    </row>
    <row r="75" spans="1:8" x14ac:dyDescent="0.3">
      <c r="A75" s="84"/>
      <c r="B75" s="10"/>
      <c r="C75" s="34"/>
      <c r="D75" s="7"/>
      <c r="E75" s="8"/>
      <c r="F75" s="9">
        <f t="shared" si="1"/>
        <v>0</v>
      </c>
      <c r="G75" s="215"/>
      <c r="H75" s="84"/>
    </row>
    <row r="76" spans="1:8" x14ac:dyDescent="0.3">
      <c r="A76" s="84"/>
      <c r="B76" s="10"/>
      <c r="C76" s="34"/>
      <c r="D76" s="7"/>
      <c r="E76" s="8"/>
      <c r="F76" s="9">
        <f t="shared" si="1"/>
        <v>0</v>
      </c>
      <c r="G76" s="215"/>
      <c r="H76" s="84"/>
    </row>
    <row r="77" spans="1:8" x14ac:dyDescent="0.3">
      <c r="A77" s="84"/>
      <c r="B77" s="10"/>
      <c r="C77" s="34"/>
      <c r="D77" s="7"/>
      <c r="E77" s="8"/>
      <c r="F77" s="9">
        <f t="shared" si="1"/>
        <v>0</v>
      </c>
      <c r="G77" s="215"/>
      <c r="H77" s="84"/>
    </row>
    <row r="78" spans="1:8" x14ac:dyDescent="0.3">
      <c r="A78" s="84"/>
      <c r="B78" s="10"/>
      <c r="C78" s="34"/>
      <c r="D78" s="7"/>
      <c r="E78" s="8"/>
      <c r="F78" s="9">
        <f t="shared" si="1"/>
        <v>0</v>
      </c>
      <c r="G78" s="215"/>
      <c r="H78" s="84"/>
    </row>
    <row r="79" spans="1:8" x14ac:dyDescent="0.3">
      <c r="A79" s="84"/>
      <c r="B79" s="10"/>
      <c r="C79" s="34"/>
      <c r="D79" s="7"/>
      <c r="E79" s="8"/>
      <c r="F79" s="9">
        <f t="shared" si="1"/>
        <v>0</v>
      </c>
      <c r="G79" s="215"/>
      <c r="H79" s="84"/>
    </row>
    <row r="80" spans="1:8" x14ac:dyDescent="0.3">
      <c r="A80" s="84"/>
      <c r="B80" s="10"/>
      <c r="C80" s="34"/>
      <c r="D80" s="7"/>
      <c r="E80" s="8"/>
      <c r="F80" s="9">
        <f t="shared" si="1"/>
        <v>0</v>
      </c>
      <c r="G80" s="215"/>
      <c r="H80" s="84"/>
    </row>
    <row r="81" spans="1:8" x14ac:dyDescent="0.3">
      <c r="A81" s="84"/>
      <c r="B81" s="10"/>
      <c r="C81" s="34"/>
      <c r="D81" s="7"/>
      <c r="E81" s="8"/>
      <c r="F81" s="9">
        <f t="shared" si="1"/>
        <v>0</v>
      </c>
      <c r="G81" s="215"/>
      <c r="H81" s="84"/>
    </row>
    <row r="82" spans="1:8" x14ac:dyDescent="0.3">
      <c r="A82" s="84"/>
      <c r="B82" s="10"/>
      <c r="C82" s="34"/>
      <c r="D82" s="7"/>
      <c r="E82" s="8"/>
      <c r="F82" s="9">
        <f t="shared" si="1"/>
        <v>0</v>
      </c>
      <c r="G82" s="215"/>
      <c r="H82" s="84"/>
    </row>
    <row r="83" spans="1:8" x14ac:dyDescent="0.3">
      <c r="A83" s="84"/>
      <c r="B83" s="10"/>
      <c r="C83" s="34"/>
      <c r="D83" s="7"/>
      <c r="E83" s="8"/>
      <c r="F83" s="9">
        <f t="shared" si="1"/>
        <v>0</v>
      </c>
      <c r="G83" s="215"/>
      <c r="H83" s="84"/>
    </row>
    <row r="84" spans="1:8" x14ac:dyDescent="0.3">
      <c r="A84" s="84"/>
      <c r="B84" s="10"/>
      <c r="C84" s="34"/>
      <c r="D84" s="7"/>
      <c r="E84" s="8"/>
      <c r="F84" s="9">
        <f t="shared" si="1"/>
        <v>0</v>
      </c>
      <c r="G84" s="215"/>
      <c r="H84" s="84"/>
    </row>
    <row r="85" spans="1:8" x14ac:dyDescent="0.3">
      <c r="A85" s="84"/>
      <c r="B85" s="10"/>
      <c r="C85" s="34"/>
      <c r="D85" s="7"/>
      <c r="E85" s="8"/>
      <c r="F85" s="9">
        <f t="shared" si="1"/>
        <v>0</v>
      </c>
      <c r="G85" s="215"/>
      <c r="H85" s="84"/>
    </row>
    <row r="86" spans="1:8" x14ac:dyDescent="0.3">
      <c r="A86" s="84"/>
      <c r="B86" s="10"/>
      <c r="C86" s="34"/>
      <c r="D86" s="7"/>
      <c r="E86" s="8"/>
      <c r="F86" s="9">
        <f t="shared" si="1"/>
        <v>0</v>
      </c>
      <c r="G86" s="215"/>
      <c r="H86" s="84"/>
    </row>
    <row r="87" spans="1:8" x14ac:dyDescent="0.3">
      <c r="A87" s="84"/>
      <c r="B87" s="10"/>
      <c r="C87" s="34"/>
      <c r="D87" s="7"/>
      <c r="E87" s="8"/>
      <c r="F87" s="9">
        <f t="shared" si="1"/>
        <v>0</v>
      </c>
      <c r="G87" s="215"/>
      <c r="H87" s="84"/>
    </row>
    <row r="88" spans="1:8" x14ac:dyDescent="0.3">
      <c r="A88" s="84"/>
      <c r="B88" s="10"/>
      <c r="C88" s="34"/>
      <c r="D88" s="7"/>
      <c r="E88" s="8"/>
      <c r="F88" s="9">
        <f t="shared" si="1"/>
        <v>0</v>
      </c>
      <c r="G88" s="215"/>
      <c r="H88" s="84"/>
    </row>
    <row r="89" spans="1:8" x14ac:dyDescent="0.3">
      <c r="A89" s="84"/>
      <c r="B89" s="10"/>
      <c r="C89" s="34"/>
      <c r="D89" s="7"/>
      <c r="E89" s="8"/>
      <c r="F89" s="9">
        <f t="shared" si="1"/>
        <v>0</v>
      </c>
      <c r="G89" s="215"/>
      <c r="H89" s="84"/>
    </row>
    <row r="90" spans="1:8" x14ac:dyDescent="0.3">
      <c r="A90" s="84"/>
      <c r="B90" s="10"/>
      <c r="C90" s="34"/>
      <c r="D90" s="7"/>
      <c r="E90" s="8"/>
      <c r="F90" s="9">
        <f t="shared" si="1"/>
        <v>0</v>
      </c>
      <c r="G90" s="215"/>
      <c r="H90" s="84"/>
    </row>
    <row r="91" spans="1:8" x14ac:dyDescent="0.3">
      <c r="A91" s="84"/>
      <c r="B91" s="10"/>
      <c r="C91" s="34"/>
      <c r="D91" s="7"/>
      <c r="E91" s="8"/>
      <c r="F91" s="9">
        <f t="shared" si="1"/>
        <v>0</v>
      </c>
      <c r="G91" s="215"/>
      <c r="H91" s="84"/>
    </row>
    <row r="92" spans="1:8" x14ac:dyDescent="0.3">
      <c r="A92" s="84"/>
      <c r="B92" s="10"/>
      <c r="C92" s="34"/>
      <c r="D92" s="7"/>
      <c r="E92" s="8"/>
      <c r="F92" s="9">
        <f t="shared" si="1"/>
        <v>0</v>
      </c>
      <c r="G92" s="215"/>
      <c r="H92" s="84"/>
    </row>
    <row r="93" spans="1:8" x14ac:dyDescent="0.3">
      <c r="A93" s="84"/>
      <c r="B93" s="10"/>
      <c r="C93" s="34"/>
      <c r="D93" s="7"/>
      <c r="E93" s="8"/>
      <c r="F93" s="9">
        <f t="shared" si="1"/>
        <v>0</v>
      </c>
      <c r="G93" s="215"/>
      <c r="H93" s="84"/>
    </row>
    <row r="94" spans="1:8" x14ac:dyDescent="0.3">
      <c r="A94" s="84"/>
      <c r="B94" s="10"/>
      <c r="C94" s="34"/>
      <c r="D94" s="7"/>
      <c r="E94" s="8"/>
      <c r="F94" s="9">
        <f t="shared" si="1"/>
        <v>0</v>
      </c>
      <c r="G94" s="215"/>
      <c r="H94" s="84"/>
    </row>
    <row r="95" spans="1:8" x14ac:dyDescent="0.3">
      <c r="A95" s="84"/>
      <c r="B95" s="10"/>
      <c r="C95" s="34"/>
      <c r="D95" s="7"/>
      <c r="E95" s="8"/>
      <c r="F95" s="9">
        <f t="shared" si="1"/>
        <v>0</v>
      </c>
      <c r="G95" s="215"/>
      <c r="H95" s="84"/>
    </row>
    <row r="96" spans="1:8" x14ac:dyDescent="0.3">
      <c r="A96" s="84"/>
      <c r="B96" s="10"/>
      <c r="C96" s="34"/>
      <c r="D96" s="7"/>
      <c r="E96" s="8"/>
      <c r="F96" s="9">
        <f t="shared" si="1"/>
        <v>0</v>
      </c>
      <c r="G96" s="215"/>
      <c r="H96" s="84"/>
    </row>
    <row r="97" spans="1:8" x14ac:dyDescent="0.3">
      <c r="A97" s="84"/>
      <c r="B97" s="10"/>
      <c r="C97" s="34"/>
      <c r="D97" s="7"/>
      <c r="E97" s="8"/>
      <c r="F97" s="9">
        <f t="shared" si="1"/>
        <v>0</v>
      </c>
      <c r="G97" s="215"/>
      <c r="H97" s="84"/>
    </row>
    <row r="98" spans="1:8" x14ac:dyDescent="0.3">
      <c r="A98" s="84"/>
      <c r="B98" s="10"/>
      <c r="C98" s="34"/>
      <c r="D98" s="7"/>
      <c r="E98" s="8"/>
      <c r="F98" s="9">
        <f t="shared" si="1"/>
        <v>0</v>
      </c>
      <c r="G98" s="215"/>
      <c r="H98" s="84"/>
    </row>
    <row r="99" spans="1:8" x14ac:dyDescent="0.3">
      <c r="A99" s="84"/>
      <c r="B99" s="10"/>
      <c r="C99" s="34"/>
      <c r="D99" s="7"/>
      <c r="E99" s="8"/>
      <c r="F99" s="9">
        <f t="shared" si="1"/>
        <v>0</v>
      </c>
      <c r="G99" s="215"/>
      <c r="H99" s="84"/>
    </row>
    <row r="100" spans="1:8" x14ac:dyDescent="0.3">
      <c r="A100" s="84"/>
      <c r="B100" s="10"/>
      <c r="C100" s="34"/>
      <c r="D100" s="7"/>
      <c r="E100" s="8"/>
      <c r="F100" s="9">
        <f t="shared" si="1"/>
        <v>0</v>
      </c>
      <c r="G100" s="215"/>
      <c r="H100" s="84"/>
    </row>
    <row r="101" spans="1:8" x14ac:dyDescent="0.3">
      <c r="A101" s="85"/>
      <c r="B101" s="11"/>
      <c r="C101" s="89"/>
      <c r="D101" s="12"/>
      <c r="E101" s="13"/>
      <c r="F101" s="9">
        <f t="shared" si="1"/>
        <v>0</v>
      </c>
      <c r="G101" s="216"/>
      <c r="H101" s="85"/>
    </row>
  </sheetData>
  <sheetProtection formatCells="0" formatColumns="0" formatRows="0" deleteRows="0" sort="0" autoFilter="0" pivotTables="0"/>
  <autoFilter ref="A1:H101" xr:uid="{BE23AE5A-8CB2-43D3-9B34-27FF6FD45378}"/>
  <printOptions horizontalCentered="1"/>
  <pageMargins left="0.23622047244094491" right="0.23622047244094491" top="0.74803149606299213" bottom="0.74803149606299213" header="0.31496062992125984" footer="0.31496062992125984"/>
  <pageSetup paperSize="9" scale="82" fitToHeight="99" orientation="portrait" horizontalDpi="4294967295" verticalDpi="4294967295" r:id="rId1"/>
  <headerFooter>
    <oddHeader>&amp;C&amp;"-,Gras"&amp;14&amp;U&amp;A</oddHeader>
    <oddFooter>&amp;LImprimé le : &amp;D
Page : &amp;P / &amp;N&amp;R&amp;Z&amp;F
Feuille :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A683-4EC6-4C3C-9C96-20DB4BCF7CDC}">
  <sheetPr codeName="Feuil8">
    <tabColor theme="1" tint="0.499984740745262"/>
    <pageSetUpPr fitToPage="1"/>
  </sheetPr>
  <dimension ref="A1:F19"/>
  <sheetViews>
    <sheetView showGridLines="0" zoomScale="90" zoomScaleNormal="90" workbookViewId="0">
      <selection activeCell="K17" sqref="K17"/>
    </sheetView>
  </sheetViews>
  <sheetFormatPr baseColWidth="10" defaultColWidth="0" defaultRowHeight="14.4" zeroHeight="1" x14ac:dyDescent="0.3"/>
  <cols>
    <col min="1" max="1" width="54.109375" customWidth="1"/>
    <col min="2" max="2" width="61.88671875" bestFit="1" customWidth="1"/>
    <col min="3" max="3" width="75" bestFit="1" customWidth="1"/>
    <col min="4" max="6" width="0" hidden="1" customWidth="1"/>
    <col min="7" max="16384" width="11.44140625" hidden="1"/>
  </cols>
  <sheetData>
    <row r="1" spans="1:3" x14ac:dyDescent="0.3">
      <c r="A1" s="4" t="s">
        <v>5</v>
      </c>
    </row>
    <row r="2" spans="1:3" x14ac:dyDescent="0.3">
      <c r="A2" s="4" t="s">
        <v>3</v>
      </c>
      <c r="B2" s="4" t="s">
        <v>1</v>
      </c>
      <c r="C2" s="4" t="s">
        <v>0</v>
      </c>
    </row>
    <row r="3" spans="1:3" x14ac:dyDescent="0.3">
      <c r="A3" t="s">
        <v>28</v>
      </c>
      <c r="B3" t="s">
        <v>28</v>
      </c>
      <c r="C3" t="s">
        <v>38</v>
      </c>
    </row>
    <row r="4" spans="1:3" x14ac:dyDescent="0.3">
      <c r="A4" t="s">
        <v>29</v>
      </c>
      <c r="B4" t="s">
        <v>36</v>
      </c>
      <c r="C4" t="s">
        <v>39</v>
      </c>
    </row>
    <row r="5" spans="1:3" x14ac:dyDescent="0.3">
      <c r="A5" t="s">
        <v>30</v>
      </c>
      <c r="B5" t="s">
        <v>37</v>
      </c>
      <c r="C5" t="s">
        <v>36</v>
      </c>
    </row>
    <row r="6" spans="1:3" x14ac:dyDescent="0.3">
      <c r="A6" t="s">
        <v>31</v>
      </c>
      <c r="B6" s="86" t="s">
        <v>119</v>
      </c>
      <c r="C6" t="s">
        <v>40</v>
      </c>
    </row>
    <row r="7" spans="1:3" x14ac:dyDescent="0.3">
      <c r="A7" t="s">
        <v>32</v>
      </c>
      <c r="C7" s="86" t="s">
        <v>119</v>
      </c>
    </row>
    <row r="8" spans="1:3" x14ac:dyDescent="0.3">
      <c r="A8" t="s">
        <v>33</v>
      </c>
    </row>
    <row r="9" spans="1:3" x14ac:dyDescent="0.3">
      <c r="A9" t="s">
        <v>34</v>
      </c>
    </row>
    <row r="10" spans="1:3" x14ac:dyDescent="0.3">
      <c r="A10" t="s">
        <v>35</v>
      </c>
    </row>
    <row r="11" spans="1:3" x14ac:dyDescent="0.3">
      <c r="A11" s="86" t="s">
        <v>119</v>
      </c>
    </row>
    <row r="12" spans="1:3" x14ac:dyDescent="0.3">
      <c r="A12" s="86"/>
      <c r="C12" s="4" t="s">
        <v>4</v>
      </c>
    </row>
    <row r="13" spans="1:3" x14ac:dyDescent="0.3">
      <c r="A13" s="4" t="s">
        <v>13</v>
      </c>
      <c r="B13" s="4" t="s">
        <v>15</v>
      </c>
      <c r="C13" t="s">
        <v>41</v>
      </c>
    </row>
    <row r="14" spans="1:3" x14ac:dyDescent="0.3">
      <c r="A14" t="s">
        <v>3</v>
      </c>
      <c r="B14" t="s">
        <v>16</v>
      </c>
      <c r="C14" t="s">
        <v>42</v>
      </c>
    </row>
    <row r="15" spans="1:3" x14ac:dyDescent="0.3">
      <c r="A15" t="s">
        <v>44</v>
      </c>
      <c r="B15" t="s">
        <v>17</v>
      </c>
      <c r="C15" t="s">
        <v>14</v>
      </c>
    </row>
    <row r="16" spans="1:3" x14ac:dyDescent="0.3">
      <c r="A16" t="s">
        <v>45</v>
      </c>
      <c r="B16" t="s">
        <v>18</v>
      </c>
      <c r="C16" t="s">
        <v>43</v>
      </c>
    </row>
    <row r="17" spans="1:3" x14ac:dyDescent="0.3">
      <c r="A17" t="s">
        <v>46</v>
      </c>
      <c r="C17" t="s">
        <v>47</v>
      </c>
    </row>
    <row r="18" spans="1:3" x14ac:dyDescent="0.3">
      <c r="C18" s="86" t="s">
        <v>124</v>
      </c>
    </row>
    <row r="19" spans="1:3" x14ac:dyDescent="0.3">
      <c r="C19" s="86" t="s">
        <v>125</v>
      </c>
    </row>
  </sheetData>
  <pageMargins left="0.51181102362204722" right="0.51181102362204722" top="0.74803149606299213" bottom="0.74803149606299213" header="0.31496062992125984" footer="0.31496062992125984"/>
  <pageSetup paperSize="9" scale="71" orientation="landscape" horizontalDpi="4294967295" verticalDpi="4294967295" r:id="rId1"/>
  <headerFooter>
    <oddHeader>&amp;C&amp;14&amp;U&amp;A</oddHeader>
    <oddFooter>&amp;LImprimé le : &amp;D&amp;R&amp;Z&amp;F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20</vt:i4>
      </vt:variant>
    </vt:vector>
  </HeadingPairs>
  <TitlesOfParts>
    <vt:vector size="28" baseType="lpstr">
      <vt:lpstr>Déclaration finale</vt:lpstr>
      <vt:lpstr>Clés d'affectation</vt:lpstr>
      <vt:lpstr>Sources de financement</vt:lpstr>
      <vt:lpstr>OCS 40%</vt:lpstr>
      <vt:lpstr>OCS 15%</vt:lpstr>
      <vt:lpstr>Coûts réels</vt:lpstr>
      <vt:lpstr>Coûts unitaires</vt:lpstr>
      <vt:lpstr>Menus déroulants</vt:lpstr>
      <vt:lpstr>_CléUtilisée</vt:lpstr>
      <vt:lpstr>_CoûtsRéels</vt:lpstr>
      <vt:lpstr>_Financement</vt:lpstr>
      <vt:lpstr>_Modalités</vt:lpstr>
      <vt:lpstr>_OCS15</vt:lpstr>
      <vt:lpstr>_OCS40</vt:lpstr>
      <vt:lpstr>'Clés d''affectation'!Impression_des_titres</vt:lpstr>
      <vt:lpstr>'Coûts réels'!Impression_des_titres</vt:lpstr>
      <vt:lpstr>'Coûts unitaires'!Impression_des_titres</vt:lpstr>
      <vt:lpstr>'OCS 15%'!Impression_des_titres</vt:lpstr>
      <vt:lpstr>'OCS 40%'!Impression_des_titres</vt:lpstr>
      <vt:lpstr>'Sources de financement'!Impression_des_titres</vt:lpstr>
      <vt:lpstr>PPB</vt:lpstr>
      <vt:lpstr>'Clés d''affectation'!Zone_d_impression</vt:lpstr>
      <vt:lpstr>'Coûts réels'!Zone_d_impression</vt:lpstr>
      <vt:lpstr>'Coûts unitaires'!Zone_d_impression</vt:lpstr>
      <vt:lpstr>'Déclaration finale'!Zone_d_impression</vt:lpstr>
      <vt:lpstr>'OCS 15%'!Zone_d_impression</vt:lpstr>
      <vt:lpstr>'OCS 40%'!Zone_d_impression</vt:lpstr>
      <vt:lpstr>'Sources de financement'!Zone_d_impression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Piedboeuf</dc:creator>
  <cp:lastModifiedBy>GONZALEZ PASTOR Susana</cp:lastModifiedBy>
  <cp:lastPrinted>2023-09-07T09:05:07Z</cp:lastPrinted>
  <dcterms:created xsi:type="dcterms:W3CDTF">2023-04-12T07:14:23Z</dcterms:created>
  <dcterms:modified xsi:type="dcterms:W3CDTF">2024-05-21T09:46:15Z</dcterms:modified>
</cp:coreProperties>
</file>